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ropbox\Basil PoC\Light curves\High Light\Assymmetric Positive Wave\Data\Light Curves\Processed\A-Q\"/>
    </mc:Choice>
  </mc:AlternateContent>
  <bookViews>
    <workbookView xWindow="240" yWindow="20" windowWidth="16100" windowHeight="9660"/>
  </bookViews>
  <sheets>
    <sheet name="Measurements" sheetId="1" r:id="rId1"/>
    <sheet name="Remarks" sheetId="2" r:id="rId2"/>
  </sheets>
  <calcPr calcId="152511"/>
</workbook>
</file>

<file path=xl/calcChain.xml><?xml version="1.0" encoding="utf-8"?>
<calcChain xmlns="http://schemas.openxmlformats.org/spreadsheetml/2006/main">
  <c r="CE30" i="1" l="1"/>
  <c r="CD30" i="1"/>
  <c r="CB30" i="1"/>
  <c r="CC30" i="1" s="1"/>
  <c r="BG30" i="1"/>
  <c r="BF30" i="1"/>
  <c r="BE30" i="1"/>
  <c r="BD30" i="1"/>
  <c r="BH30" i="1" s="1"/>
  <c r="BI30" i="1" s="1"/>
  <c r="BC30" i="1"/>
  <c r="AX30" i="1" s="1"/>
  <c r="AZ30" i="1"/>
  <c r="AS30" i="1"/>
  <c r="AL30" i="1"/>
  <c r="AM30" i="1" s="1"/>
  <c r="AG30" i="1"/>
  <c r="AE30" i="1" s="1"/>
  <c r="H30" i="1" s="1"/>
  <c r="AV30" i="1" s="1"/>
  <c r="W30" i="1"/>
  <c r="V30" i="1"/>
  <c r="U30" i="1" s="1"/>
  <c r="N30" i="1"/>
  <c r="L30" i="1"/>
  <c r="CE29" i="1"/>
  <c r="CD29" i="1"/>
  <c r="CC29" i="1" s="1"/>
  <c r="CB29" i="1"/>
  <c r="BG29" i="1"/>
  <c r="BF29" i="1"/>
  <c r="BE29" i="1"/>
  <c r="BD29" i="1"/>
  <c r="BH29" i="1" s="1"/>
  <c r="BI29" i="1" s="1"/>
  <c r="BC29" i="1"/>
  <c r="AX29" i="1" s="1"/>
  <c r="AZ29" i="1"/>
  <c r="AS29" i="1"/>
  <c r="AL29" i="1"/>
  <c r="AM29" i="1" s="1"/>
  <c r="AG29" i="1"/>
  <c r="AE29" i="1"/>
  <c r="W29" i="1"/>
  <c r="V29" i="1"/>
  <c r="U29" i="1" s="1"/>
  <c r="N29" i="1"/>
  <c r="I29" i="1"/>
  <c r="CE28" i="1"/>
  <c r="CD28" i="1"/>
  <c r="CB28" i="1"/>
  <c r="BG28" i="1"/>
  <c r="BF28" i="1"/>
  <c r="BE28" i="1"/>
  <c r="BD28" i="1"/>
  <c r="BH28" i="1" s="1"/>
  <c r="BI28" i="1" s="1"/>
  <c r="BC28" i="1"/>
  <c r="AX28" i="1" s="1"/>
  <c r="AZ28" i="1"/>
  <c r="AS28" i="1"/>
  <c r="AL28" i="1"/>
  <c r="AM28" i="1" s="1"/>
  <c r="AG28" i="1"/>
  <c r="AE28" i="1" s="1"/>
  <c r="AF28" i="1" s="1"/>
  <c r="W28" i="1"/>
  <c r="V28" i="1"/>
  <c r="U28" i="1" s="1"/>
  <c r="N28" i="1"/>
  <c r="CE27" i="1"/>
  <c r="CD27" i="1"/>
  <c r="CB27" i="1"/>
  <c r="CC27" i="1" s="1"/>
  <c r="AU27" i="1" s="1"/>
  <c r="AW27" i="1" s="1"/>
  <c r="BG27" i="1"/>
  <c r="BF27" i="1"/>
  <c r="BE27" i="1"/>
  <c r="BD27" i="1"/>
  <c r="BH27" i="1" s="1"/>
  <c r="BI27" i="1" s="1"/>
  <c r="BC27" i="1"/>
  <c r="AX27" i="1" s="1"/>
  <c r="AZ27" i="1"/>
  <c r="AS27" i="1"/>
  <c r="AM27" i="1"/>
  <c r="AL27" i="1"/>
  <c r="AG27" i="1"/>
  <c r="AE27" i="1" s="1"/>
  <c r="W27" i="1"/>
  <c r="U27" i="1" s="1"/>
  <c r="V27" i="1"/>
  <c r="N27" i="1"/>
  <c r="G27" i="1"/>
  <c r="Y27" i="1" s="1"/>
  <c r="CE26" i="1"/>
  <c r="CD26" i="1"/>
  <c r="CB26" i="1"/>
  <c r="CC26" i="1" s="1"/>
  <c r="BG26" i="1"/>
  <c r="BF26" i="1"/>
  <c r="BE26" i="1"/>
  <c r="BD26" i="1"/>
  <c r="BH26" i="1" s="1"/>
  <c r="BI26" i="1" s="1"/>
  <c r="BC26" i="1"/>
  <c r="AX26" i="1" s="1"/>
  <c r="AZ26" i="1"/>
  <c r="AS26" i="1"/>
  <c r="AL26" i="1"/>
  <c r="AM26" i="1" s="1"/>
  <c r="AG26" i="1"/>
  <c r="AE26" i="1" s="1"/>
  <c r="H26" i="1" s="1"/>
  <c r="AV26" i="1" s="1"/>
  <c r="W26" i="1"/>
  <c r="V26" i="1"/>
  <c r="U26" i="1" s="1"/>
  <c r="N26" i="1"/>
  <c r="L26" i="1"/>
  <c r="CE25" i="1"/>
  <c r="CD25" i="1"/>
  <c r="CC25" i="1"/>
  <c r="AU25" i="1" s="1"/>
  <c r="CB25" i="1"/>
  <c r="BG25" i="1"/>
  <c r="BF25" i="1"/>
  <c r="BE25" i="1"/>
  <c r="BD25" i="1"/>
  <c r="BH25" i="1" s="1"/>
  <c r="BI25" i="1" s="1"/>
  <c r="BC25" i="1"/>
  <c r="AX25" i="1" s="1"/>
  <c r="AZ25" i="1"/>
  <c r="AW25" i="1"/>
  <c r="AS25" i="1"/>
  <c r="AL25" i="1"/>
  <c r="AM25" i="1" s="1"/>
  <c r="AG25" i="1"/>
  <c r="AE25" i="1" s="1"/>
  <c r="I25" i="1" s="1"/>
  <c r="W25" i="1"/>
  <c r="V25" i="1"/>
  <c r="U25" i="1"/>
  <c r="N25" i="1"/>
  <c r="CE24" i="1"/>
  <c r="CD24" i="1"/>
  <c r="CB24" i="1"/>
  <c r="BG24" i="1"/>
  <c r="BF24" i="1"/>
  <c r="BE24" i="1"/>
  <c r="BD24" i="1"/>
  <c r="BH24" i="1" s="1"/>
  <c r="BI24" i="1" s="1"/>
  <c r="BC24" i="1"/>
  <c r="AZ24" i="1"/>
  <c r="AX24" i="1"/>
  <c r="AS24" i="1"/>
  <c r="AL24" i="1"/>
  <c r="AM24" i="1" s="1"/>
  <c r="AG24" i="1"/>
  <c r="AE24" i="1" s="1"/>
  <c r="AF24" i="1"/>
  <c r="W24" i="1"/>
  <c r="V24" i="1"/>
  <c r="U24" i="1" s="1"/>
  <c r="N24" i="1"/>
  <c r="CE23" i="1"/>
  <c r="CD23" i="1"/>
  <c r="CB23" i="1"/>
  <c r="CC23" i="1" s="1"/>
  <c r="BG23" i="1"/>
  <c r="BF23" i="1"/>
  <c r="BE23" i="1"/>
  <c r="BD23" i="1"/>
  <c r="BH23" i="1" s="1"/>
  <c r="BI23" i="1" s="1"/>
  <c r="BC23" i="1"/>
  <c r="AX23" i="1" s="1"/>
  <c r="AZ23" i="1"/>
  <c r="AS23" i="1"/>
  <c r="AL23" i="1"/>
  <c r="AM23" i="1" s="1"/>
  <c r="AG23" i="1"/>
  <c r="AE23" i="1" s="1"/>
  <c r="W23" i="1"/>
  <c r="U23" i="1" s="1"/>
  <c r="V23" i="1"/>
  <c r="N23" i="1"/>
  <c r="CE22" i="1"/>
  <c r="CD22" i="1"/>
  <c r="CB22" i="1"/>
  <c r="BG22" i="1"/>
  <c r="BF22" i="1"/>
  <c r="BE22" i="1"/>
  <c r="BD22" i="1"/>
  <c r="BH22" i="1" s="1"/>
  <c r="BI22" i="1" s="1"/>
  <c r="BC22" i="1"/>
  <c r="AX22" i="1" s="1"/>
  <c r="AZ22" i="1"/>
  <c r="AS22" i="1"/>
  <c r="AL22" i="1"/>
  <c r="AM22" i="1" s="1"/>
  <c r="AG22" i="1"/>
  <c r="AE22" i="1"/>
  <c r="AF22" i="1" s="1"/>
  <c r="W22" i="1"/>
  <c r="U22" i="1" s="1"/>
  <c r="V22" i="1"/>
  <c r="N22" i="1"/>
  <c r="L22" i="1"/>
  <c r="G22" i="1"/>
  <c r="CE21" i="1"/>
  <c r="CD21" i="1"/>
  <c r="CB21" i="1"/>
  <c r="CC21" i="1" s="1"/>
  <c r="BG21" i="1"/>
  <c r="BF21" i="1"/>
  <c r="BE21" i="1"/>
  <c r="BD21" i="1"/>
  <c r="BH21" i="1" s="1"/>
  <c r="BI21" i="1" s="1"/>
  <c r="BC21" i="1"/>
  <c r="AX21" i="1" s="1"/>
  <c r="AZ21" i="1"/>
  <c r="AS21" i="1"/>
  <c r="AM21" i="1"/>
  <c r="AL21" i="1"/>
  <c r="AG21" i="1"/>
  <c r="AE21" i="1"/>
  <c r="I21" i="1" s="1"/>
  <c r="W21" i="1"/>
  <c r="U21" i="1" s="1"/>
  <c r="V21" i="1"/>
  <c r="N21" i="1"/>
  <c r="CE20" i="1"/>
  <c r="CD20" i="1"/>
  <c r="CB20" i="1"/>
  <c r="BG20" i="1"/>
  <c r="BF20" i="1"/>
  <c r="BE20" i="1"/>
  <c r="BD20" i="1"/>
  <c r="BH20" i="1" s="1"/>
  <c r="BI20" i="1" s="1"/>
  <c r="BC20" i="1"/>
  <c r="AZ20" i="1"/>
  <c r="AX20" i="1"/>
  <c r="AS20" i="1"/>
  <c r="AL20" i="1"/>
  <c r="AM20" i="1" s="1"/>
  <c r="AG20" i="1"/>
  <c r="AE20" i="1" s="1"/>
  <c r="AF20" i="1"/>
  <c r="W20" i="1"/>
  <c r="V20" i="1"/>
  <c r="N20" i="1"/>
  <c r="G20" i="1"/>
  <c r="Y20" i="1" s="1"/>
  <c r="CE19" i="1"/>
  <c r="Q19" i="1" s="1"/>
  <c r="CD19" i="1"/>
  <c r="CB19" i="1"/>
  <c r="CC19" i="1" s="1"/>
  <c r="BG19" i="1"/>
  <c r="BF19" i="1"/>
  <c r="BE19" i="1"/>
  <c r="BD19" i="1"/>
  <c r="BH19" i="1" s="1"/>
  <c r="BI19" i="1" s="1"/>
  <c r="BC19" i="1"/>
  <c r="AX19" i="1" s="1"/>
  <c r="AZ19" i="1"/>
  <c r="AU19" i="1"/>
  <c r="AS19" i="1"/>
  <c r="AL19" i="1"/>
  <c r="AM19" i="1" s="1"/>
  <c r="AG19" i="1"/>
  <c r="AE19" i="1" s="1"/>
  <c r="AF19" i="1" s="1"/>
  <c r="W19" i="1"/>
  <c r="V19" i="1"/>
  <c r="U19" i="1" s="1"/>
  <c r="N19" i="1"/>
  <c r="L19" i="1"/>
  <c r="H19" i="1"/>
  <c r="AV19" i="1" s="1"/>
  <c r="AY19" i="1" s="1"/>
  <c r="G19" i="1"/>
  <c r="Y19" i="1" s="1"/>
  <c r="AW29" i="1" l="1"/>
  <c r="AU29" i="1"/>
  <c r="Q29" i="1"/>
  <c r="AU21" i="1"/>
  <c r="AW21" i="1" s="1"/>
  <c r="Q21" i="1"/>
  <c r="R21" i="1" s="1"/>
  <c r="S21" i="1" s="1"/>
  <c r="Z21" i="1" s="1"/>
  <c r="H22" i="1"/>
  <c r="AV22" i="1" s="1"/>
  <c r="Q23" i="1"/>
  <c r="U20" i="1"/>
  <c r="I22" i="1"/>
  <c r="CC22" i="1"/>
  <c r="CC24" i="1"/>
  <c r="AU24" i="1" s="1"/>
  <c r="AW24" i="1" s="1"/>
  <c r="Q27" i="1"/>
  <c r="R19" i="1"/>
  <c r="S19" i="1" s="1"/>
  <c r="O19" i="1"/>
  <c r="M19" i="1" s="1"/>
  <c r="P19" i="1" s="1"/>
  <c r="J19" i="1" s="1"/>
  <c r="K19" i="1" s="1"/>
  <c r="AF23" i="1"/>
  <c r="I23" i="1"/>
  <c r="L23" i="1"/>
  <c r="H23" i="1"/>
  <c r="AV23" i="1" s="1"/>
  <c r="AU22" i="1"/>
  <c r="AW22" i="1" s="1"/>
  <c r="Q22" i="1"/>
  <c r="Q24" i="1"/>
  <c r="G26" i="1"/>
  <c r="AF26" i="1"/>
  <c r="I26" i="1"/>
  <c r="L29" i="1"/>
  <c r="H29" i="1"/>
  <c r="AV29" i="1" s="1"/>
  <c r="AY29" i="1" s="1"/>
  <c r="G29" i="1"/>
  <c r="AF29" i="1"/>
  <c r="AU30" i="1"/>
  <c r="AY30" i="1" s="1"/>
  <c r="Q30" i="1"/>
  <c r="AW30" i="1"/>
  <c r="I19" i="1"/>
  <c r="I20" i="1"/>
  <c r="L20" i="1"/>
  <c r="H20" i="1"/>
  <c r="AV20" i="1" s="1"/>
  <c r="L21" i="1"/>
  <c r="H21" i="1"/>
  <c r="AV21" i="1" s="1"/>
  <c r="AY21" i="1" s="1"/>
  <c r="G21" i="1"/>
  <c r="AF21" i="1"/>
  <c r="I24" i="1"/>
  <c r="L24" i="1"/>
  <c r="H24" i="1"/>
  <c r="AV24" i="1" s="1"/>
  <c r="G24" i="1"/>
  <c r="CC28" i="1"/>
  <c r="G30" i="1"/>
  <c r="AF30" i="1"/>
  <c r="I30" i="1"/>
  <c r="G23" i="1"/>
  <c r="L25" i="1"/>
  <c r="H25" i="1"/>
  <c r="AV25" i="1" s="1"/>
  <c r="AY25" i="1" s="1"/>
  <c r="G25" i="1"/>
  <c r="AF25" i="1"/>
  <c r="AU26" i="1"/>
  <c r="AW26" i="1" s="1"/>
  <c r="Q26" i="1"/>
  <c r="AW19" i="1"/>
  <c r="CC20" i="1"/>
  <c r="AU23" i="1"/>
  <c r="AW23" i="1" s="1"/>
  <c r="Q25" i="1"/>
  <c r="AF27" i="1"/>
  <c r="I27" i="1"/>
  <c r="L27" i="1"/>
  <c r="H27" i="1"/>
  <c r="AV27" i="1" s="1"/>
  <c r="AY27" i="1" s="1"/>
  <c r="R27" i="1"/>
  <c r="S27" i="1" s="1"/>
  <c r="Z27" i="1" s="1"/>
  <c r="I28" i="1"/>
  <c r="L28" i="1"/>
  <c r="H28" i="1"/>
  <c r="AV28" i="1" s="1"/>
  <c r="G28" i="1"/>
  <c r="Y22" i="1"/>
  <c r="AY22" i="1" l="1"/>
  <c r="Y23" i="1"/>
  <c r="Y29" i="1"/>
  <c r="Y28" i="1"/>
  <c r="Q28" i="1"/>
  <c r="AU28" i="1"/>
  <c r="AW28" i="1" s="1"/>
  <c r="Y24" i="1"/>
  <c r="O21" i="1"/>
  <c r="M21" i="1" s="1"/>
  <c r="P21" i="1" s="1"/>
  <c r="J21" i="1" s="1"/>
  <c r="K21" i="1" s="1"/>
  <c r="Y21" i="1"/>
  <c r="R30" i="1"/>
  <c r="S30" i="1" s="1"/>
  <c r="O30" i="1" s="1"/>
  <c r="M30" i="1" s="1"/>
  <c r="P30" i="1" s="1"/>
  <c r="J30" i="1" s="1"/>
  <c r="K30" i="1" s="1"/>
  <c r="R24" i="1"/>
  <c r="S24" i="1" s="1"/>
  <c r="AY26" i="1"/>
  <c r="R25" i="1"/>
  <c r="S25" i="1" s="1"/>
  <c r="R26" i="1"/>
  <c r="S26" i="1" s="1"/>
  <c r="Y30" i="1"/>
  <c r="AY20" i="1"/>
  <c r="T21" i="1"/>
  <c r="X21" i="1" s="1"/>
  <c r="AA21" i="1"/>
  <c r="T27" i="1"/>
  <c r="X27" i="1" s="1"/>
  <c r="AA27" i="1"/>
  <c r="AB27" i="1" s="1"/>
  <c r="Q20" i="1"/>
  <c r="AU20" i="1"/>
  <c r="AW20" i="1" s="1"/>
  <c r="O27" i="1"/>
  <c r="M27" i="1" s="1"/>
  <c r="P27" i="1" s="1"/>
  <c r="J27" i="1" s="1"/>
  <c r="K27" i="1" s="1"/>
  <c r="AY24" i="1"/>
  <c r="R22" i="1"/>
  <c r="S22" i="1" s="1"/>
  <c r="AA19" i="1"/>
  <c r="T19" i="1"/>
  <c r="X19" i="1" s="1"/>
  <c r="O25" i="1"/>
  <c r="M25" i="1" s="1"/>
  <c r="P25" i="1" s="1"/>
  <c r="J25" i="1" s="1"/>
  <c r="K25" i="1" s="1"/>
  <c r="Y25" i="1"/>
  <c r="R23" i="1"/>
  <c r="S23" i="1" s="1"/>
  <c r="R29" i="1"/>
  <c r="S29" i="1" s="1"/>
  <c r="O29" i="1" s="1"/>
  <c r="M29" i="1" s="1"/>
  <c r="P29" i="1" s="1"/>
  <c r="J29" i="1" s="1"/>
  <c r="K29" i="1" s="1"/>
  <c r="O26" i="1"/>
  <c r="M26" i="1" s="1"/>
  <c r="P26" i="1" s="1"/>
  <c r="J26" i="1" s="1"/>
  <c r="K26" i="1" s="1"/>
  <c r="Y26" i="1"/>
  <c r="AY23" i="1"/>
  <c r="Z19" i="1"/>
  <c r="T25" i="1" l="1"/>
  <c r="X25" i="1" s="1"/>
  <c r="AA25" i="1"/>
  <c r="Z25" i="1"/>
  <c r="R28" i="1"/>
  <c r="S28" i="1" s="1"/>
  <c r="T24" i="1"/>
  <c r="X24" i="1" s="1"/>
  <c r="AA24" i="1"/>
  <c r="Z24" i="1"/>
  <c r="AY28" i="1"/>
  <c r="T23" i="1"/>
  <c r="X23" i="1" s="1"/>
  <c r="AA23" i="1"/>
  <c r="Z23" i="1"/>
  <c r="AB19" i="1"/>
  <c r="AA22" i="1"/>
  <c r="T22" i="1"/>
  <c r="X22" i="1" s="1"/>
  <c r="O22" i="1"/>
  <c r="M22" i="1" s="1"/>
  <c r="P22" i="1" s="1"/>
  <c r="J22" i="1" s="1"/>
  <c r="K22" i="1" s="1"/>
  <c r="Z22" i="1"/>
  <c r="R20" i="1"/>
  <c r="S20" i="1" s="1"/>
  <c r="AB21" i="1"/>
  <c r="O24" i="1"/>
  <c r="M24" i="1" s="1"/>
  <c r="P24" i="1" s="1"/>
  <c r="J24" i="1" s="1"/>
  <c r="K24" i="1" s="1"/>
  <c r="O23" i="1"/>
  <c r="M23" i="1" s="1"/>
  <c r="P23" i="1" s="1"/>
  <c r="J23" i="1" s="1"/>
  <c r="K23" i="1" s="1"/>
  <c r="AA26" i="1"/>
  <c r="T26" i="1"/>
  <c r="X26" i="1" s="1"/>
  <c r="Z26" i="1"/>
  <c r="T29" i="1"/>
  <c r="X29" i="1" s="1"/>
  <c r="AA29" i="1"/>
  <c r="Z29" i="1"/>
  <c r="AA30" i="1"/>
  <c r="AB30" i="1" s="1"/>
  <c r="T30" i="1"/>
  <c r="X30" i="1" s="1"/>
  <c r="Z30" i="1"/>
  <c r="AB29" i="1" l="1"/>
  <c r="AB26" i="1"/>
  <c r="T20" i="1"/>
  <c r="X20" i="1" s="1"/>
  <c r="AA20" i="1"/>
  <c r="O20" i="1"/>
  <c r="M20" i="1" s="1"/>
  <c r="P20" i="1" s="1"/>
  <c r="J20" i="1" s="1"/>
  <c r="K20" i="1" s="1"/>
  <c r="Z20" i="1"/>
  <c r="AB23" i="1"/>
  <c r="AB24" i="1"/>
  <c r="AB22" i="1"/>
  <c r="AB25" i="1"/>
  <c r="T28" i="1"/>
  <c r="X28" i="1" s="1"/>
  <c r="AA28" i="1"/>
  <c r="Z28" i="1"/>
  <c r="O28" i="1"/>
  <c r="M28" i="1" s="1"/>
  <c r="P28" i="1" s="1"/>
  <c r="J28" i="1" s="1"/>
  <c r="K28" i="1" s="1"/>
  <c r="AB28" i="1" l="1"/>
  <c r="AB20" i="1"/>
</calcChain>
</file>

<file path=xl/sharedStrings.xml><?xml version="1.0" encoding="utf-8"?>
<sst xmlns="http://schemas.openxmlformats.org/spreadsheetml/2006/main" count="1032" uniqueCount="438">
  <si>
    <t>File opened</t>
  </si>
  <si>
    <t>2020-09-11 09:52:03</t>
  </si>
  <si>
    <t>Console s/n</t>
  </si>
  <si>
    <t>68C-812095</t>
  </si>
  <si>
    <t>Console ver</t>
  </si>
  <si>
    <t>Bluestem v.1.4.05</t>
  </si>
  <si>
    <t>Scripts ver</t>
  </si>
  <si>
    <t>2020.04  1.4.05, May 2020</t>
  </si>
  <si>
    <t>Head s/n</t>
  </si>
  <si>
    <t>68H-982085</t>
  </si>
  <si>
    <t>Head ver</t>
  </si>
  <si>
    <t>1.4.2</t>
  </si>
  <si>
    <t>Head cal</t>
  </si>
  <si>
    <t>{"chamberpressurezero": "2.63676", "co2bzero": "0.906224", "h2oaspan1": "1.00685", "h2obspanconc1": "12.3", "co2bspanconc2": "314.9", "ssa_ref": "36120.6", "co2bspan2b": "0.308489", "flowazero": "0.35803", "co2bspan2": "-0.0307497", "h2oaspan2b": "0.0708394", "h2obspan2b": "0.069531", "h2oaspanconc2": "0", "h2obzero": "1.07175", "co2bspan1": "0.99974", "flowbzero": "0.28968", "h2oazero": "1.08538", "h2obspan1": "1.00156", "h2oaspanconc1": "12.3", "co2aspan2b": "0.309446", "ssb_ref": "31753.4", "h2oaspan2a": "0.0703577", "co2azero": "0.921054", "tazero": "0.147623", "co2aspan1": "1.00005", "co2aspan2": "-0.0307414", "h2obspan2a": "0.0694225", "flowmeterzero": "1.00382", "co2bspanconc1": "2475", "co2aspanconc2": "314.9", "h2obspanconc2": "0", "oxygen": "21", "co2aspan2a": "0.312431", "h2oaspan2": "0", "co2bspan2a": "0.311555", "h2obspan2": "0", "co2aspanconc1": "2475", "tbzero": "0.254194"}</t>
  </si>
  <si>
    <t>Chamber type</t>
  </si>
  <si>
    <t>6800-01A</t>
  </si>
  <si>
    <t>Chamber s/n</t>
  </si>
  <si>
    <t>MPF-281845</t>
  </si>
  <si>
    <t>Chamber rev</t>
  </si>
  <si>
    <t>0</t>
  </si>
  <si>
    <t>Chamber cal</t>
  </si>
  <si>
    <t>Fluorometer</t>
  </si>
  <si>
    <t>Flr. Version</t>
  </si>
  <si>
    <t>09:52:03</t>
  </si>
  <si>
    <t>Stability Definition:	ΔCO2 (Meas2): Slp&lt;0.1 Per=20	ΔH2O (Meas2): Slp&lt;0.5 Per=20</t>
  </si>
  <si>
    <t>SysConst</t>
  </si>
  <si>
    <t>AvgTime</t>
  </si>
  <si>
    <t>4</t>
  </si>
  <si>
    <t>Oxygen</t>
  </si>
  <si>
    <t>21</t>
  </si>
  <si>
    <t>ChambConst</t>
  </si>
  <si>
    <t>Chamber</t>
  </si>
  <si>
    <t>Aperture</t>
  </si>
  <si>
    <t>6 cm²</t>
  </si>
  <si>
    <t>blc_a</t>
  </si>
  <si>
    <t>blc_b</t>
  </si>
  <si>
    <t>blc_c</t>
  </si>
  <si>
    <t>blc_d</t>
  </si>
  <si>
    <t>blc_e</t>
  </si>
  <si>
    <t>blc_minS</t>
  </si>
  <si>
    <t>blc_maxS</t>
  </si>
  <si>
    <t>blc_Po</t>
  </si>
  <si>
    <t>Const</t>
  </si>
  <si>
    <t>S</t>
  </si>
  <si>
    <t>K</t>
  </si>
  <si>
    <t>Geometry</t>
  </si>
  <si>
    <t>0: Broadleaf</t>
  </si>
  <si>
    <t>CustomBLC</t>
  </si>
  <si>
    <t>LTConst</t>
  </si>
  <si>
    <t>deltaTw</t>
  </si>
  <si>
    <t>fT1</t>
  </si>
  <si>
    <t>fT2</t>
  </si>
  <si>
    <t>fTeb</t>
  </si>
  <si>
    <t>LQConst</t>
  </si>
  <si>
    <t>Leaf</t>
  </si>
  <si>
    <t>standard</t>
  </si>
  <si>
    <t>Ambient</t>
  </si>
  <si>
    <t>Sun+Sky</t>
  </si>
  <si>
    <t>abs_ambient</t>
  </si>
  <si>
    <t>abs_redLED</t>
  </si>
  <si>
    <t>abs_greenLED</t>
  </si>
  <si>
    <t>abs_blueLED</t>
  </si>
  <si>
    <t>abs_whiteLED</t>
  </si>
  <si>
    <t>abs_redFlr</t>
  </si>
  <si>
    <t>abs_blueFlr</t>
  </si>
  <si>
    <t>k_ambient</t>
  </si>
  <si>
    <t>k_redLED</t>
  </si>
  <si>
    <t>k_greenLED</t>
  </si>
  <si>
    <t>k_blueLED</t>
  </si>
  <si>
    <t>k_whiteLED</t>
  </si>
  <si>
    <t>k_redFlr</t>
  </si>
  <si>
    <t>k_blueFlr</t>
  </si>
  <si>
    <t>QConst</t>
  </si>
  <si>
    <t>fQ_Amb_in</t>
  </si>
  <si>
    <t>fQ_Amb_out</t>
  </si>
  <si>
    <t>fQ_HeadLS</t>
  </si>
  <si>
    <t>fQ_ConsoleLS</t>
  </si>
  <si>
    <t>fQ_Flr</t>
  </si>
  <si>
    <t>LeakConst</t>
  </si>
  <si>
    <t>fan_a</t>
  </si>
  <si>
    <t>fan_b</t>
  </si>
  <si>
    <t>fan_c</t>
  </si>
  <si>
    <t>fan_d</t>
  </si>
  <si>
    <t>Fs_meas</t>
  </si>
  <si>
    <t>3.37926 79.7592 380.689 631.417 870.345 1076.73 1269.56 1396.59</t>
  </si>
  <si>
    <t>Fs_true</t>
  </si>
  <si>
    <t>0.283432 105.182 402.615 600.933 797.886 1000.96 1200.25 1400.45</t>
  </si>
  <si>
    <t>leak_wt</t>
  </si>
  <si>
    <t>Sys</t>
  </si>
  <si>
    <t>GasEx</t>
  </si>
  <si>
    <t>Leak</t>
  </si>
  <si>
    <t>FLR</t>
  </si>
  <si>
    <t>MPF</t>
  </si>
  <si>
    <t>FastKntcs</t>
  </si>
  <si>
    <t>LeafQ</t>
  </si>
  <si>
    <t>Meas</t>
  </si>
  <si>
    <t>Meas2</t>
  </si>
  <si>
    <t>FlrLS</t>
  </si>
  <si>
    <t>FlrStats</t>
  </si>
  <si>
    <t>MchEvent</t>
  </si>
  <si>
    <t>Stability</t>
  </si>
  <si>
    <t>Raw</t>
  </si>
  <si>
    <t>Status2</t>
  </si>
  <si>
    <t>Auxiliary</t>
  </si>
  <si>
    <t>MchStatus</t>
  </si>
  <si>
    <t>Status</t>
  </si>
  <si>
    <t>obs</t>
  </si>
  <si>
    <t>time</t>
  </si>
  <si>
    <t>elapsed</t>
  </si>
  <si>
    <t>date</t>
  </si>
  <si>
    <t>hhmmss</t>
  </si>
  <si>
    <t>TIME</t>
  </si>
  <si>
    <t>E</t>
  </si>
  <si>
    <t>A</t>
  </si>
  <si>
    <t>Ca</t>
  </si>
  <si>
    <t>Ci</t>
  </si>
  <si>
    <t>Pci</t>
  </si>
  <si>
    <t>Pca</t>
  </si>
  <si>
    <t>gsw</t>
  </si>
  <si>
    <t>gbw</t>
  </si>
  <si>
    <t>gtw</t>
  </si>
  <si>
    <t>gtc</t>
  </si>
  <si>
    <t>Rabs</t>
  </si>
  <si>
    <t>TleafEB</t>
  </si>
  <si>
    <t>TleafCnd</t>
  </si>
  <si>
    <t>SVPleaf</t>
  </si>
  <si>
    <t>RHcham</t>
  </si>
  <si>
    <t>VPcham</t>
  </si>
  <si>
    <t>SVPcham</t>
  </si>
  <si>
    <t>VPDleaf</t>
  </si>
  <si>
    <t>LatHFlux</t>
  </si>
  <si>
    <t>SenHFlux</t>
  </si>
  <si>
    <t>NetTherm</t>
  </si>
  <si>
    <t>EBSum</t>
  </si>
  <si>
    <t>LeakPct</t>
  </si>
  <si>
    <t>CorrFact</t>
  </si>
  <si>
    <t>CorrFactPct</t>
  </si>
  <si>
    <t>Fan</t>
  </si>
  <si>
    <t>DarkAdaptedID</t>
  </si>
  <si>
    <t>Qmax_d</t>
  </si>
  <si>
    <t>Fo</t>
  </si>
  <si>
    <t>Fm</t>
  </si>
  <si>
    <t>Fv</t>
  </si>
  <si>
    <t>Fv/Fm</t>
  </si>
  <si>
    <t>Adark</t>
  </si>
  <si>
    <t>LightAdaptedID</t>
  </si>
  <si>
    <t>Qmax</t>
  </si>
  <si>
    <t>Fs</t>
  </si>
  <si>
    <t>PhiPS2</t>
  </si>
  <si>
    <t>PS2/1</t>
  </si>
  <si>
    <t>Qabs_fs</t>
  </si>
  <si>
    <t>Afs</t>
  </si>
  <si>
    <t>ETR</t>
  </si>
  <si>
    <t>Fv'/Fm'</t>
  </si>
  <si>
    <t>PhiCO2</t>
  </si>
  <si>
    <t>NPQ</t>
  </si>
  <si>
    <t>DarkPulseID</t>
  </si>
  <si>
    <t>Fo'</t>
  </si>
  <si>
    <t>Fv'</t>
  </si>
  <si>
    <t>qP</t>
  </si>
  <si>
    <t>qN</t>
  </si>
  <si>
    <t>qP_Fo</t>
  </si>
  <si>
    <t>qN_Fo</t>
  </si>
  <si>
    <t>qL</t>
  </si>
  <si>
    <t>1-qL</t>
  </si>
  <si>
    <t>ID</t>
  </si>
  <si>
    <t>P1_dur</t>
  </si>
  <si>
    <t>P2_dur</t>
  </si>
  <si>
    <t>P3_dur</t>
  </si>
  <si>
    <t>P1_Qmax</t>
  </si>
  <si>
    <t>P1_Fmax</t>
  </si>
  <si>
    <t>P2_dQdt</t>
  </si>
  <si>
    <t>P3_ΔF</t>
  </si>
  <si>
    <t>Duration</t>
  </si>
  <si>
    <t>F1</t>
  </si>
  <si>
    <t>F2</t>
  </si>
  <si>
    <t>Fmax</t>
  </si>
  <si>
    <t>T@HIR</t>
  </si>
  <si>
    <t>T@F1</t>
  </si>
  <si>
    <t>T@F2</t>
  </si>
  <si>
    <t>T@Fmax</t>
  </si>
  <si>
    <t>Qin</t>
  </si>
  <si>
    <t>Qabs</t>
  </si>
  <si>
    <t>alpha</t>
  </si>
  <si>
    <t>convert</t>
  </si>
  <si>
    <t>CO2_s</t>
  </si>
  <si>
    <t>CO2_r</t>
  </si>
  <si>
    <t>H2O_s</t>
  </si>
  <si>
    <t>H2O_r</t>
  </si>
  <si>
    <t>CO2_a</t>
  </si>
  <si>
    <t>H2O_a</t>
  </si>
  <si>
    <t>Flow</t>
  </si>
  <si>
    <t>Pa</t>
  </si>
  <si>
    <t>ΔPcham</t>
  </si>
  <si>
    <t>Tair</t>
  </si>
  <si>
    <t>Tleaf</t>
  </si>
  <si>
    <t>Tleaf2</t>
  </si>
  <si>
    <t>Offset</t>
  </si>
  <si>
    <t>Offset2</t>
  </si>
  <si>
    <t>Fan_speed</t>
  </si>
  <si>
    <t>Qamb_in</t>
  </si>
  <si>
    <t>Qamb_out</t>
  </si>
  <si>
    <t>ΔCO2</t>
  </si>
  <si>
    <t>CO2_s_d</t>
  </si>
  <si>
    <t>CO2_r_d</t>
  </si>
  <si>
    <t>ΔH2O</t>
  </si>
  <si>
    <t>CO2_b</t>
  </si>
  <si>
    <t>H2O_b</t>
  </si>
  <si>
    <t>e_s</t>
  </si>
  <si>
    <t>e_r</t>
  </si>
  <si>
    <t>Td_s</t>
  </si>
  <si>
    <t>Td_r</t>
  </si>
  <si>
    <t>Q</t>
  </si>
  <si>
    <t>f_red</t>
  </si>
  <si>
    <t>f_blue</t>
  </si>
  <si>
    <t>f_farred</t>
  </si>
  <si>
    <t>F</t>
  </si>
  <si>
    <t>Q_modavg</t>
  </si>
  <si>
    <t>F_dc</t>
  </si>
  <si>
    <t>Pc</t>
  </si>
  <si>
    <t>Tled</t>
  </si>
  <si>
    <t>TDigital</t>
  </si>
  <si>
    <t>TPreamp</t>
  </si>
  <si>
    <t>TPwrSpy</t>
  </si>
  <si>
    <t>TDrive</t>
  </si>
  <si>
    <t>Q_red</t>
  </si>
  <si>
    <t>Q_blue</t>
  </si>
  <si>
    <t>Q_farred</t>
  </si>
  <si>
    <t>TSPF</t>
  </si>
  <si>
    <t>state</t>
  </si>
  <si>
    <t>F_avg</t>
  </si>
  <si>
    <t>dF/dt</t>
  </si>
  <si>
    <t>dF_dc/dt</t>
  </si>
  <si>
    <t>F_dc_avg</t>
  </si>
  <si>
    <t>period</t>
  </si>
  <si>
    <t>co2_t</t>
  </si>
  <si>
    <t>h2o_t</t>
  </si>
  <si>
    <t>count</t>
  </si>
  <si>
    <t>co2_adj</t>
  </si>
  <si>
    <t>h2o_adj</t>
  </si>
  <si>
    <t>co2_match</t>
  </si>
  <si>
    <t>h2o_match</t>
  </si>
  <si>
    <t>co2_at</t>
  </si>
  <si>
    <t>h2o_at</t>
  </si>
  <si>
    <t>co2_cv</t>
  </si>
  <si>
    <t>h2o_cv</t>
  </si>
  <si>
    <t>ΔCO2:MN</t>
  </si>
  <si>
    <t>ΔCO2:SLP</t>
  </si>
  <si>
    <t>ΔCO2:SD</t>
  </si>
  <si>
    <t>ΔCO2:OK</t>
  </si>
  <si>
    <t>ΔH2O:MN</t>
  </si>
  <si>
    <t>ΔH2O:SLP</t>
  </si>
  <si>
    <t>ΔH2O:SD</t>
  </si>
  <si>
    <t>ΔH2O:OK</t>
  </si>
  <si>
    <t>Stable</t>
  </si>
  <si>
    <t>Total</t>
  </si>
  <si>
    <t>State</t>
  </si>
  <si>
    <t>Vflow</t>
  </si>
  <si>
    <t>VPchamber</t>
  </si>
  <si>
    <t>abs_c_a</t>
  </si>
  <si>
    <t>abs_c_b</t>
  </si>
  <si>
    <t>abs_h_a</t>
  </si>
  <si>
    <t>abs_h_b</t>
  </si>
  <si>
    <t>Wc_s</t>
  </si>
  <si>
    <t>Wc_r</t>
  </si>
  <si>
    <t>Wco_s</t>
  </si>
  <si>
    <t>Wco_r</t>
  </si>
  <si>
    <t>Ww_s</t>
  </si>
  <si>
    <t>Ww_r</t>
  </si>
  <si>
    <t>Wwo_s</t>
  </si>
  <si>
    <t>Wwo_r</t>
  </si>
  <si>
    <t>Flow_s_v</t>
  </si>
  <si>
    <t>Flow_r_v</t>
  </si>
  <si>
    <t>Tleaf_mv</t>
  </si>
  <si>
    <t>Tleaf2_mv</t>
  </si>
  <si>
    <t>Tleaf_j</t>
  </si>
  <si>
    <t>Tleaf2_j</t>
  </si>
  <si>
    <t>Console_RH</t>
  </si>
  <si>
    <t>Console_T</t>
  </si>
  <si>
    <t>Console_H2O</t>
  </si>
  <si>
    <t>Fan_%</t>
  </si>
  <si>
    <t>Flow_%</t>
  </si>
  <si>
    <t>Pump</t>
  </si>
  <si>
    <t>Tchp_pwm</t>
  </si>
  <si>
    <t>Txchg_pwm</t>
  </si>
  <si>
    <t>diag_20v</t>
  </si>
  <si>
    <t>diag_5_4v</t>
  </si>
  <si>
    <t>diag_12v</t>
  </si>
  <si>
    <t>diag_5va</t>
  </si>
  <si>
    <t>diag_3_3vf</t>
  </si>
  <si>
    <t>CO2_hrs</t>
  </si>
  <si>
    <t>AccH2O_des</t>
  </si>
  <si>
    <t>AccCO2_soda</t>
  </si>
  <si>
    <t>AccH2O_hum</t>
  </si>
  <si>
    <t>ADC_CH1</t>
  </si>
  <si>
    <t>ADC_CH2</t>
  </si>
  <si>
    <t>ADC_CH3</t>
  </si>
  <si>
    <t>ADC_CH4</t>
  </si>
  <si>
    <t>ADC_CH5</t>
  </si>
  <si>
    <t>ADC_CH6</t>
  </si>
  <si>
    <t>ADC_CH7</t>
  </si>
  <si>
    <t>ADC_CH8</t>
  </si>
  <si>
    <t>DAC_1</t>
  </si>
  <si>
    <t>DAC_2</t>
  </si>
  <si>
    <t>DAC_3</t>
  </si>
  <si>
    <t>DAC_4</t>
  </si>
  <si>
    <t>GPIO</t>
  </si>
  <si>
    <t>GPIO_dir</t>
  </si>
  <si>
    <t>excit_5v</t>
  </si>
  <si>
    <t>power_12v</t>
  </si>
  <si>
    <t>power_5v</t>
  </si>
  <si>
    <t>ch1_pullup</t>
  </si>
  <si>
    <t>AuxPower</t>
  </si>
  <si>
    <t>MatchValveR</t>
  </si>
  <si>
    <t>MatchValveS</t>
  </si>
  <si>
    <t>MatchCO2</t>
  </si>
  <si>
    <t>MatchH2O</t>
  </si>
  <si>
    <t>cf_co2_a</t>
  </si>
  <si>
    <t>cf_co2_b</t>
  </si>
  <si>
    <t>cf_co2_c</t>
  </si>
  <si>
    <t>cf_co2_d</t>
  </si>
  <si>
    <t>cf_h2o_a</t>
  </si>
  <si>
    <t>cf_h2o_b</t>
  </si>
  <si>
    <t>cf_h2o_c</t>
  </si>
  <si>
    <t>cf_h2o_d</t>
  </si>
  <si>
    <t>co2_fit_low</t>
  </si>
  <si>
    <t>co2_fit_high</t>
  </si>
  <si>
    <t>h2o_fit_low</t>
  </si>
  <si>
    <t>h2o_fit_high</t>
  </si>
  <si>
    <t>co2_elapsed</t>
  </si>
  <si>
    <t>h2o_elapsed</t>
  </si>
  <si>
    <t>DIAG</t>
  </si>
  <si>
    <t>Flow_s</t>
  </si>
  <si>
    <t>Flow_r</t>
  </si>
  <si>
    <t>Txchg</t>
  </si>
  <si>
    <t>Tirga</t>
  </si>
  <si>
    <t>Tchopper</t>
  </si>
  <si>
    <t>Ts</t>
  </si>
  <si>
    <t>Tr</t>
  </si>
  <si>
    <t>CO2_%</t>
  </si>
  <si>
    <t>Desiccant_%</t>
  </si>
  <si>
    <t>Humidifier_%</t>
  </si>
  <si>
    <t>Txchg_sp</t>
  </si>
  <si>
    <t>CO2_r_sp</t>
  </si>
  <si>
    <t>H2O_r_sp</t>
  </si>
  <si>
    <t>SS_s</t>
  </si>
  <si>
    <t>SS_r</t>
  </si>
  <si>
    <t>s</t>
  </si>
  <si>
    <t>mol m⁻² s⁻¹</t>
  </si>
  <si>
    <t>µmol m⁻² s⁻¹</t>
  </si>
  <si>
    <t>µmol mol⁻¹</t>
  </si>
  <si>
    <t>W m⁻²</t>
  </si>
  <si>
    <t>°C</t>
  </si>
  <si>
    <t>kPa</t>
  </si>
  <si>
    <t>%</t>
  </si>
  <si>
    <t>µmol s⁻¹</t>
  </si>
  <si>
    <t>µmol µmol⁻¹</t>
  </si>
  <si>
    <t>ms</t>
  </si>
  <si>
    <t>mol m⁻² s⁻²</t>
  </si>
  <si>
    <t>J/µmol</t>
  </si>
  <si>
    <t>mmol mol⁻¹</t>
  </si>
  <si>
    <t>rpm</t>
  </si>
  <si>
    <t>min⁻¹</t>
  </si>
  <si>
    <t>secs</t>
  </si>
  <si>
    <t>µmol/mol</t>
  </si>
  <si>
    <t>mmol/mol</t>
  </si>
  <si>
    <t xml:space="preserve"> min⁻¹</t>
  </si>
  <si>
    <t>V</t>
  </si>
  <si>
    <t>mV</t>
  </si>
  <si>
    <t>hrs</t>
  </si>
  <si>
    <t>mg</t>
  </si>
  <si>
    <t>min</t>
  </si>
  <si>
    <t>MPF-527-20200911-09_43_58</t>
  </si>
  <si>
    <t>-</t>
  </si>
  <si>
    <t>1/2</t>
  </si>
  <si>
    <t>00000000</t>
  </si>
  <si>
    <t>iiiiiiii</t>
  </si>
  <si>
    <t>off</t>
  </si>
  <si>
    <t>20200911 11:18:34</t>
  </si>
  <si>
    <t>11:18:34</t>
  </si>
  <si>
    <t>MPF-530-20200911-11_18_54</t>
  </si>
  <si>
    <t>DARK-531-20200911-11_18_56</t>
  </si>
  <si>
    <t>11:18:02</t>
  </si>
  <si>
    <t>2/2</t>
  </si>
  <si>
    <t>20200911 11:20:11</t>
  </si>
  <si>
    <t>11:20:11</t>
  </si>
  <si>
    <t>MPF-532-20200911-11_20_31</t>
  </si>
  <si>
    <t>DARK-533-20200911-11_20_33</t>
  </si>
  <si>
    <t>11:19:35</t>
  </si>
  <si>
    <t>20200911 11:21:18</t>
  </si>
  <si>
    <t>11:21:18</t>
  </si>
  <si>
    <t>MPF-534-20200911-11_21_38</t>
  </si>
  <si>
    <t>DARK-535-20200911-11_21_40</t>
  </si>
  <si>
    <t>11:21:42</t>
  </si>
  <si>
    <t>20200911 11:23:10</t>
  </si>
  <si>
    <t>11:23:10</t>
  </si>
  <si>
    <t>MPF-536-20200911-11_23_30</t>
  </si>
  <si>
    <t>DARK-537-20200911-11_23_32</t>
  </si>
  <si>
    <t>11:22:43</t>
  </si>
  <si>
    <t>20200911 11:24:24</t>
  </si>
  <si>
    <t>11:24:24</t>
  </si>
  <si>
    <t>MPF-538-20200911-11_24_44</t>
  </si>
  <si>
    <t>DARK-539-20200911-11_24_46</t>
  </si>
  <si>
    <t>11:24:51</t>
  </si>
  <si>
    <t>20200911 11:26:38</t>
  </si>
  <si>
    <t>11:26:38</t>
  </si>
  <si>
    <t>MPF-540-20200911-11_26_58</t>
  </si>
  <si>
    <t>DARK-541-20200911-11_27_00</t>
  </si>
  <si>
    <t>11:25:47</t>
  </si>
  <si>
    <t>20200911 11:27:53</t>
  </si>
  <si>
    <t>11:27:53</t>
  </si>
  <si>
    <t>MPF-542-20200911-11_28_13</t>
  </si>
  <si>
    <t>DARK-543-20200911-11_28_15</t>
  </si>
  <si>
    <t>11:28:16</t>
  </si>
  <si>
    <t>20200911 11:29:52</t>
  </si>
  <si>
    <t>11:29:52</t>
  </si>
  <si>
    <t>MPF-544-20200911-11_30_12</t>
  </si>
  <si>
    <t>DARK-545-20200911-11_30_14</t>
  </si>
  <si>
    <t>11:29:10</t>
  </si>
  <si>
    <t>20200911 11:31:26</t>
  </si>
  <si>
    <t>11:31:26</t>
  </si>
  <si>
    <t>MPF-546-20200911-11_31_46</t>
  </si>
  <si>
    <t>DARK-547-20200911-11_31_48</t>
  </si>
  <si>
    <t>11:30:51</t>
  </si>
  <si>
    <t>20200911 11:32:48</t>
  </si>
  <si>
    <t>11:32:48</t>
  </si>
  <si>
    <t>MPF-548-20200911-11_33_08</t>
  </si>
  <si>
    <t>DARK-549-20200911-11_33_10</t>
  </si>
  <si>
    <t>11:32:22</t>
  </si>
  <si>
    <t>20200911 11:34:48</t>
  </si>
  <si>
    <t>11:34:48</t>
  </si>
  <si>
    <t>MPF-550-20200911-11_35_09</t>
  </si>
  <si>
    <t>11:33:41</t>
  </si>
  <si>
    <t>20200911 11:57:02</t>
  </si>
  <si>
    <t>11:57:02</t>
  </si>
  <si>
    <t>MPF-551-20200911-11_57_22</t>
  </si>
  <si>
    <t>11:57:19</t>
  </si>
  <si>
    <t>Fmp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</si>
</sst>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N30"/>
  <sheetViews>
    <sheetView tabSelected="1" topLeftCell="Z11" workbookViewId="0">
      <selection activeCell="AR18" sqref="AR18"/>
    </sheetView>
  </sheetViews>
  <sheetFormatPr defaultRowHeight="14.5" x14ac:dyDescent="0.35"/>
  <sheetData>
    <row r="2" spans="1:248" x14ac:dyDescent="0.35">
      <c r="A2" t="s">
        <v>25</v>
      </c>
      <c r="B2" t="s">
        <v>26</v>
      </c>
      <c r="C2" t="s">
        <v>28</v>
      </c>
    </row>
    <row r="3" spans="1:248" x14ac:dyDescent="0.35">
      <c r="B3" t="s">
        <v>27</v>
      </c>
      <c r="C3" t="s">
        <v>29</v>
      </c>
    </row>
    <row r="4" spans="1:248" x14ac:dyDescent="0.35">
      <c r="A4" t="s">
        <v>30</v>
      </c>
      <c r="B4" t="s">
        <v>31</v>
      </c>
      <c r="C4" t="s">
        <v>32</v>
      </c>
      <c r="D4" t="s">
        <v>34</v>
      </c>
      <c r="E4" t="s">
        <v>35</v>
      </c>
      <c r="F4" t="s">
        <v>36</v>
      </c>
      <c r="G4" t="s">
        <v>37</v>
      </c>
      <c r="H4" t="s">
        <v>38</v>
      </c>
      <c r="I4" t="s">
        <v>39</v>
      </c>
      <c r="J4" t="s">
        <v>40</v>
      </c>
      <c r="K4" t="s">
        <v>41</v>
      </c>
    </row>
    <row r="5" spans="1:248" x14ac:dyDescent="0.35">
      <c r="B5" t="s">
        <v>15</v>
      </c>
      <c r="C5" t="s">
        <v>33</v>
      </c>
      <c r="D5">
        <v>0.57799999999999996</v>
      </c>
      <c r="E5">
        <v>0.52297389999999999</v>
      </c>
      <c r="F5">
        <v>3.7402519999999999E-3</v>
      </c>
      <c r="G5">
        <v>-6.1979609999999997E-2</v>
      </c>
      <c r="H5">
        <v>-5.6085859999999996E-3</v>
      </c>
      <c r="I5">
        <v>1</v>
      </c>
      <c r="J5">
        <v>6</v>
      </c>
      <c r="K5">
        <v>96.9</v>
      </c>
    </row>
    <row r="6" spans="1:248" x14ac:dyDescent="0.35">
      <c r="A6" t="s">
        <v>42</v>
      </c>
      <c r="B6" t="s">
        <v>43</v>
      </c>
      <c r="C6" t="s">
        <v>44</v>
      </c>
      <c r="D6" t="s">
        <v>45</v>
      </c>
      <c r="E6" t="s">
        <v>47</v>
      </c>
    </row>
    <row r="7" spans="1:248" x14ac:dyDescent="0.35">
      <c r="B7">
        <v>6</v>
      </c>
      <c r="C7">
        <v>0.5</v>
      </c>
      <c r="D7" t="s">
        <v>46</v>
      </c>
      <c r="E7">
        <v>2</v>
      </c>
    </row>
    <row r="8" spans="1:248" x14ac:dyDescent="0.35">
      <c r="A8" t="s">
        <v>48</v>
      </c>
      <c r="B8" t="s">
        <v>49</v>
      </c>
      <c r="C8" t="s">
        <v>50</v>
      </c>
      <c r="D8" t="s">
        <v>51</v>
      </c>
      <c r="E8" t="s">
        <v>52</v>
      </c>
    </row>
    <row r="9" spans="1:248" x14ac:dyDescent="0.35">
      <c r="B9">
        <v>0</v>
      </c>
      <c r="C9">
        <v>1</v>
      </c>
      <c r="D9">
        <v>0</v>
      </c>
      <c r="E9">
        <v>0</v>
      </c>
    </row>
    <row r="10" spans="1:248" x14ac:dyDescent="0.35">
      <c r="A10" t="s">
        <v>53</v>
      </c>
      <c r="B10" t="s">
        <v>54</v>
      </c>
      <c r="C10" t="s">
        <v>56</v>
      </c>
      <c r="D10" t="s">
        <v>58</v>
      </c>
      <c r="E10" t="s">
        <v>59</v>
      </c>
      <c r="F10" t="s">
        <v>60</v>
      </c>
      <c r="G10" t="s">
        <v>61</v>
      </c>
      <c r="H10" t="s">
        <v>62</v>
      </c>
      <c r="I10" t="s">
        <v>63</v>
      </c>
      <c r="J10" t="s">
        <v>64</v>
      </c>
      <c r="K10" t="s">
        <v>65</v>
      </c>
      <c r="L10" t="s">
        <v>66</v>
      </c>
      <c r="M10" t="s">
        <v>67</v>
      </c>
      <c r="N10" t="s">
        <v>68</v>
      </c>
      <c r="O10" t="s">
        <v>69</v>
      </c>
      <c r="P10" t="s">
        <v>70</v>
      </c>
      <c r="Q10" t="s">
        <v>71</v>
      </c>
    </row>
    <row r="11" spans="1:248" x14ac:dyDescent="0.35">
      <c r="B11" t="s">
        <v>55</v>
      </c>
      <c r="C11" t="s">
        <v>57</v>
      </c>
      <c r="D11">
        <v>0.49</v>
      </c>
      <c r="E11">
        <v>0.84</v>
      </c>
      <c r="F11">
        <v>0.7</v>
      </c>
      <c r="G11">
        <v>0.87</v>
      </c>
      <c r="H11">
        <v>0.75</v>
      </c>
      <c r="I11">
        <v>0.84</v>
      </c>
      <c r="J11">
        <v>0.87</v>
      </c>
      <c r="K11">
        <v>0.39</v>
      </c>
      <c r="L11">
        <v>0.18</v>
      </c>
      <c r="M11">
        <v>0.23</v>
      </c>
      <c r="N11">
        <v>0.26</v>
      </c>
      <c r="O11">
        <v>0.21</v>
      </c>
      <c r="P11">
        <v>0.19</v>
      </c>
      <c r="Q11">
        <v>0.25</v>
      </c>
    </row>
    <row r="12" spans="1:248" x14ac:dyDescent="0.35">
      <c r="A12" t="s">
        <v>72</v>
      </c>
      <c r="B12" t="s">
        <v>73</v>
      </c>
      <c r="C12" t="s">
        <v>74</v>
      </c>
      <c r="D12" t="s">
        <v>75</v>
      </c>
      <c r="E12" t="s">
        <v>76</v>
      </c>
      <c r="F12" t="s">
        <v>77</v>
      </c>
    </row>
    <row r="13" spans="1:248" x14ac:dyDescent="0.35">
      <c r="B13">
        <v>0</v>
      </c>
      <c r="C13">
        <v>0</v>
      </c>
      <c r="D13">
        <v>0</v>
      </c>
      <c r="E13">
        <v>0</v>
      </c>
      <c r="F13">
        <v>1</v>
      </c>
    </row>
    <row r="14" spans="1:248" x14ac:dyDescent="0.35">
      <c r="A14" t="s">
        <v>78</v>
      </c>
      <c r="B14" t="s">
        <v>79</v>
      </c>
      <c r="C14" t="s">
        <v>80</v>
      </c>
      <c r="D14" t="s">
        <v>81</v>
      </c>
      <c r="E14" t="s">
        <v>82</v>
      </c>
      <c r="F14" t="s">
        <v>83</v>
      </c>
      <c r="G14" t="s">
        <v>85</v>
      </c>
      <c r="H14" t="s">
        <v>87</v>
      </c>
    </row>
    <row r="15" spans="1:248" x14ac:dyDescent="0.35">
      <c r="B15">
        <v>-6276</v>
      </c>
      <c r="C15">
        <v>6.6</v>
      </c>
      <c r="D15">
        <v>1.7090000000000001E-5</v>
      </c>
      <c r="E15">
        <v>3.11</v>
      </c>
      <c r="F15" t="s">
        <v>84</v>
      </c>
      <c r="G15" t="s">
        <v>86</v>
      </c>
      <c r="H15">
        <v>0</v>
      </c>
    </row>
    <row r="16" spans="1:248" x14ac:dyDescent="0.35">
      <c r="A16" t="s">
        <v>88</v>
      </c>
      <c r="B16" t="s">
        <v>88</v>
      </c>
      <c r="C16" t="s">
        <v>88</v>
      </c>
      <c r="D16" t="s">
        <v>88</v>
      </c>
      <c r="E16" t="s">
        <v>88</v>
      </c>
      <c r="F16" t="s">
        <v>89</v>
      </c>
      <c r="G16" t="s">
        <v>89</v>
      </c>
      <c r="H16" t="s">
        <v>89</v>
      </c>
      <c r="I16" t="s">
        <v>89</v>
      </c>
      <c r="J16" t="s">
        <v>89</v>
      </c>
      <c r="K16" t="s">
        <v>89</v>
      </c>
      <c r="L16" t="s">
        <v>89</v>
      </c>
      <c r="M16" t="s">
        <v>89</v>
      </c>
      <c r="N16" t="s">
        <v>89</v>
      </c>
      <c r="O16" t="s">
        <v>89</v>
      </c>
      <c r="P16" t="s">
        <v>89</v>
      </c>
      <c r="Q16" t="s">
        <v>89</v>
      </c>
      <c r="R16" t="s">
        <v>89</v>
      </c>
      <c r="S16" t="s">
        <v>89</v>
      </c>
      <c r="T16" t="s">
        <v>89</v>
      </c>
      <c r="U16" t="s">
        <v>89</v>
      </c>
      <c r="V16" t="s">
        <v>89</v>
      </c>
      <c r="W16" t="s">
        <v>89</v>
      </c>
      <c r="X16" t="s">
        <v>89</v>
      </c>
      <c r="Y16" t="s">
        <v>89</v>
      </c>
      <c r="Z16" t="s">
        <v>89</v>
      </c>
      <c r="AA16" t="s">
        <v>89</v>
      </c>
      <c r="AB16" t="s">
        <v>89</v>
      </c>
      <c r="AC16" t="s">
        <v>90</v>
      </c>
      <c r="AD16" t="s">
        <v>90</v>
      </c>
      <c r="AE16" t="s">
        <v>90</v>
      </c>
      <c r="AF16" t="s">
        <v>90</v>
      </c>
      <c r="AG16" t="s">
        <v>90</v>
      </c>
      <c r="AH16" t="s">
        <v>91</v>
      </c>
      <c r="AI16" t="s">
        <v>91</v>
      </c>
      <c r="AJ16" t="s">
        <v>91</v>
      </c>
      <c r="AK16" t="s">
        <v>91</v>
      </c>
      <c r="AL16" t="s">
        <v>91</v>
      </c>
      <c r="AM16" t="s">
        <v>91</v>
      </c>
      <c r="AN16" t="s">
        <v>91</v>
      </c>
      <c r="AO16" t="s">
        <v>91</v>
      </c>
      <c r="AP16" t="s">
        <v>91</v>
      </c>
      <c r="AQ16" t="s">
        <v>91</v>
      </c>
      <c r="AR16" t="s">
        <v>91</v>
      </c>
      <c r="AS16" t="s">
        <v>91</v>
      </c>
      <c r="AT16" t="s">
        <v>91</v>
      </c>
      <c r="AU16" t="s">
        <v>91</v>
      </c>
      <c r="AV16" t="s">
        <v>91</v>
      </c>
      <c r="AW16" t="s">
        <v>91</v>
      </c>
      <c r="AX16" t="s">
        <v>91</v>
      </c>
      <c r="AY16" t="s">
        <v>91</v>
      </c>
      <c r="AZ16" t="s">
        <v>91</v>
      </c>
      <c r="BA16" t="s">
        <v>91</v>
      </c>
      <c r="BB16" t="s">
        <v>91</v>
      </c>
      <c r="BC16" t="s">
        <v>91</v>
      </c>
      <c r="BD16" t="s">
        <v>91</v>
      </c>
      <c r="BE16" t="s">
        <v>91</v>
      </c>
      <c r="BF16" t="s">
        <v>91</v>
      </c>
      <c r="BG16" t="s">
        <v>91</v>
      </c>
      <c r="BH16" t="s">
        <v>91</v>
      </c>
      <c r="BI16" t="s">
        <v>91</v>
      </c>
      <c r="BJ16" t="s">
        <v>92</v>
      </c>
      <c r="BK16" t="s">
        <v>92</v>
      </c>
      <c r="BL16" t="s">
        <v>92</v>
      </c>
      <c r="BM16" t="s">
        <v>92</v>
      </c>
      <c r="BN16" t="s">
        <v>92</v>
      </c>
      <c r="BO16" t="s">
        <v>92</v>
      </c>
      <c r="BP16" t="s">
        <v>92</v>
      </c>
      <c r="BQ16" t="s">
        <v>92</v>
      </c>
      <c r="BR16" t="s">
        <v>93</v>
      </c>
      <c r="BS16" t="s">
        <v>93</v>
      </c>
      <c r="BT16" t="s">
        <v>93</v>
      </c>
      <c r="BU16" t="s">
        <v>93</v>
      </c>
      <c r="BV16" t="s">
        <v>93</v>
      </c>
      <c r="BW16" t="s">
        <v>93</v>
      </c>
      <c r="BX16" t="s">
        <v>93</v>
      </c>
      <c r="BY16" t="s">
        <v>93</v>
      </c>
      <c r="BZ16" t="s">
        <v>93</v>
      </c>
      <c r="CA16" t="s">
        <v>93</v>
      </c>
      <c r="CB16" t="s">
        <v>94</v>
      </c>
      <c r="CC16" t="s">
        <v>94</v>
      </c>
      <c r="CD16" t="s">
        <v>94</v>
      </c>
      <c r="CE16" t="s">
        <v>94</v>
      </c>
      <c r="CF16" t="s">
        <v>95</v>
      </c>
      <c r="CG16" t="s">
        <v>95</v>
      </c>
      <c r="CH16" t="s">
        <v>95</v>
      </c>
      <c r="CI16" t="s">
        <v>95</v>
      </c>
      <c r="CJ16" t="s">
        <v>95</v>
      </c>
      <c r="CK16" t="s">
        <v>95</v>
      </c>
      <c r="CL16" t="s">
        <v>95</v>
      </c>
      <c r="CM16" t="s">
        <v>95</v>
      </c>
      <c r="CN16" t="s">
        <v>95</v>
      </c>
      <c r="CO16" t="s">
        <v>95</v>
      </c>
      <c r="CP16" t="s">
        <v>95</v>
      </c>
      <c r="CQ16" t="s">
        <v>95</v>
      </c>
      <c r="CR16" t="s">
        <v>95</v>
      </c>
      <c r="CS16" t="s">
        <v>95</v>
      </c>
      <c r="CT16" t="s">
        <v>95</v>
      </c>
      <c r="CU16" t="s">
        <v>95</v>
      </c>
      <c r="CV16" t="s">
        <v>95</v>
      </c>
      <c r="CW16" t="s">
        <v>95</v>
      </c>
      <c r="CX16" t="s">
        <v>96</v>
      </c>
      <c r="CY16" t="s">
        <v>96</v>
      </c>
      <c r="CZ16" t="s">
        <v>96</v>
      </c>
      <c r="DA16" t="s">
        <v>96</v>
      </c>
      <c r="DB16" t="s">
        <v>96</v>
      </c>
      <c r="DC16" t="s">
        <v>96</v>
      </c>
      <c r="DD16" t="s">
        <v>96</v>
      </c>
      <c r="DE16" t="s">
        <v>96</v>
      </c>
      <c r="DF16" t="s">
        <v>96</v>
      </c>
      <c r="DG16" t="s">
        <v>96</v>
      </c>
      <c r="DH16" t="s">
        <v>97</v>
      </c>
      <c r="DI16" t="s">
        <v>97</v>
      </c>
      <c r="DJ16" t="s">
        <v>97</v>
      </c>
      <c r="DK16" t="s">
        <v>97</v>
      </c>
      <c r="DL16" t="s">
        <v>97</v>
      </c>
      <c r="DM16" t="s">
        <v>97</v>
      </c>
      <c r="DN16" t="s">
        <v>97</v>
      </c>
      <c r="DO16" t="s">
        <v>97</v>
      </c>
      <c r="DP16" t="s">
        <v>97</v>
      </c>
      <c r="DQ16" t="s">
        <v>97</v>
      </c>
      <c r="DR16" t="s">
        <v>97</v>
      </c>
      <c r="DS16" t="s">
        <v>97</v>
      </c>
      <c r="DT16" t="s">
        <v>97</v>
      </c>
      <c r="DU16" t="s">
        <v>97</v>
      </c>
      <c r="DV16" t="s">
        <v>97</v>
      </c>
      <c r="DW16" t="s">
        <v>97</v>
      </c>
      <c r="DX16" t="s">
        <v>97</v>
      </c>
      <c r="DY16" t="s">
        <v>97</v>
      </c>
      <c r="DZ16" t="s">
        <v>98</v>
      </c>
      <c r="EA16" t="s">
        <v>98</v>
      </c>
      <c r="EB16" t="s">
        <v>98</v>
      </c>
      <c r="EC16" t="s">
        <v>98</v>
      </c>
      <c r="ED16" t="s">
        <v>98</v>
      </c>
      <c r="EE16" t="s">
        <v>99</v>
      </c>
      <c r="EF16" t="s">
        <v>99</v>
      </c>
      <c r="EG16" t="s">
        <v>99</v>
      </c>
      <c r="EH16" t="s">
        <v>99</v>
      </c>
      <c r="EI16" t="s">
        <v>99</v>
      </c>
      <c r="EJ16" t="s">
        <v>99</v>
      </c>
      <c r="EK16" t="s">
        <v>99</v>
      </c>
      <c r="EL16" t="s">
        <v>99</v>
      </c>
      <c r="EM16" t="s">
        <v>99</v>
      </c>
      <c r="EN16" t="s">
        <v>99</v>
      </c>
      <c r="EO16" t="s">
        <v>99</v>
      </c>
      <c r="EP16" t="s">
        <v>99</v>
      </c>
      <c r="EQ16" t="s">
        <v>99</v>
      </c>
      <c r="ER16" t="s">
        <v>100</v>
      </c>
      <c r="ES16" t="s">
        <v>100</v>
      </c>
      <c r="ET16" t="s">
        <v>100</v>
      </c>
      <c r="EU16" t="s">
        <v>100</v>
      </c>
      <c r="EV16" t="s">
        <v>100</v>
      </c>
      <c r="EW16" t="s">
        <v>100</v>
      </c>
      <c r="EX16" t="s">
        <v>100</v>
      </c>
      <c r="EY16" t="s">
        <v>100</v>
      </c>
      <c r="EZ16" t="s">
        <v>100</v>
      </c>
      <c r="FA16" t="s">
        <v>100</v>
      </c>
      <c r="FB16" t="s">
        <v>100</v>
      </c>
      <c r="FC16" t="s">
        <v>101</v>
      </c>
      <c r="FD16" t="s">
        <v>101</v>
      </c>
      <c r="FE16" t="s">
        <v>101</v>
      </c>
      <c r="FF16" t="s">
        <v>101</v>
      </c>
      <c r="FG16" t="s">
        <v>101</v>
      </c>
      <c r="FH16" t="s">
        <v>101</v>
      </c>
      <c r="FI16" t="s">
        <v>101</v>
      </c>
      <c r="FJ16" t="s">
        <v>101</v>
      </c>
      <c r="FK16" t="s">
        <v>101</v>
      </c>
      <c r="FL16" t="s">
        <v>101</v>
      </c>
      <c r="FM16" t="s">
        <v>101</v>
      </c>
      <c r="FN16" t="s">
        <v>101</v>
      </c>
      <c r="FO16" t="s">
        <v>101</v>
      </c>
      <c r="FP16" t="s">
        <v>101</v>
      </c>
      <c r="FQ16" t="s">
        <v>101</v>
      </c>
      <c r="FR16" t="s">
        <v>101</v>
      </c>
      <c r="FS16" t="s">
        <v>101</v>
      </c>
      <c r="FT16" t="s">
        <v>101</v>
      </c>
      <c r="FU16" t="s">
        <v>102</v>
      </c>
      <c r="FV16" t="s">
        <v>102</v>
      </c>
      <c r="FW16" t="s">
        <v>102</v>
      </c>
      <c r="FX16" t="s">
        <v>102</v>
      </c>
      <c r="FY16" t="s">
        <v>102</v>
      </c>
      <c r="FZ16" t="s">
        <v>102</v>
      </c>
      <c r="GA16" t="s">
        <v>102</v>
      </c>
      <c r="GB16" t="s">
        <v>102</v>
      </c>
      <c r="GC16" t="s">
        <v>102</v>
      </c>
      <c r="GD16" t="s">
        <v>102</v>
      </c>
      <c r="GE16" t="s">
        <v>102</v>
      </c>
      <c r="GF16" t="s">
        <v>102</v>
      </c>
      <c r="GG16" t="s">
        <v>102</v>
      </c>
      <c r="GH16" t="s">
        <v>102</v>
      </c>
      <c r="GI16" t="s">
        <v>102</v>
      </c>
      <c r="GJ16" t="s">
        <v>102</v>
      </c>
      <c r="GK16" t="s">
        <v>102</v>
      </c>
      <c r="GL16" t="s">
        <v>102</v>
      </c>
      <c r="GM16" t="s">
        <v>102</v>
      </c>
      <c r="GN16" t="s">
        <v>103</v>
      </c>
      <c r="GO16" t="s">
        <v>103</v>
      </c>
      <c r="GP16" t="s">
        <v>103</v>
      </c>
      <c r="GQ16" t="s">
        <v>103</v>
      </c>
      <c r="GR16" t="s">
        <v>103</v>
      </c>
      <c r="GS16" t="s">
        <v>103</v>
      </c>
      <c r="GT16" t="s">
        <v>103</v>
      </c>
      <c r="GU16" t="s">
        <v>103</v>
      </c>
      <c r="GV16" t="s">
        <v>103</v>
      </c>
      <c r="GW16" t="s">
        <v>103</v>
      </c>
      <c r="GX16" t="s">
        <v>103</v>
      </c>
      <c r="GY16" t="s">
        <v>103</v>
      </c>
      <c r="GZ16" t="s">
        <v>103</v>
      </c>
      <c r="HA16" t="s">
        <v>103</v>
      </c>
      <c r="HB16" t="s">
        <v>103</v>
      </c>
      <c r="HC16" t="s">
        <v>103</v>
      </c>
      <c r="HD16" t="s">
        <v>103</v>
      </c>
      <c r="HE16" t="s">
        <v>103</v>
      </c>
      <c r="HF16" t="s">
        <v>103</v>
      </c>
      <c r="HG16" t="s">
        <v>104</v>
      </c>
      <c r="HH16" t="s">
        <v>104</v>
      </c>
      <c r="HI16" t="s">
        <v>104</v>
      </c>
      <c r="HJ16" t="s">
        <v>104</v>
      </c>
      <c r="HK16" t="s">
        <v>104</v>
      </c>
      <c r="HL16" t="s">
        <v>104</v>
      </c>
      <c r="HM16" t="s">
        <v>104</v>
      </c>
      <c r="HN16" t="s">
        <v>104</v>
      </c>
      <c r="HO16" t="s">
        <v>104</v>
      </c>
      <c r="HP16" t="s">
        <v>104</v>
      </c>
      <c r="HQ16" t="s">
        <v>104</v>
      </c>
      <c r="HR16" t="s">
        <v>104</v>
      </c>
      <c r="HS16" t="s">
        <v>104</v>
      </c>
      <c r="HT16" t="s">
        <v>104</v>
      </c>
      <c r="HU16" t="s">
        <v>104</v>
      </c>
      <c r="HV16" t="s">
        <v>104</v>
      </c>
      <c r="HW16" t="s">
        <v>104</v>
      </c>
      <c r="HX16" t="s">
        <v>104</v>
      </c>
      <c r="HY16" t="s">
        <v>105</v>
      </c>
      <c r="HZ16" t="s">
        <v>105</v>
      </c>
      <c r="IA16" t="s">
        <v>105</v>
      </c>
      <c r="IB16" t="s">
        <v>105</v>
      </c>
      <c r="IC16" t="s">
        <v>105</v>
      </c>
      <c r="ID16" t="s">
        <v>105</v>
      </c>
      <c r="IE16" t="s">
        <v>105</v>
      </c>
      <c r="IF16" t="s">
        <v>105</v>
      </c>
      <c r="IG16" t="s">
        <v>105</v>
      </c>
      <c r="IH16" t="s">
        <v>105</v>
      </c>
      <c r="II16" t="s">
        <v>105</v>
      </c>
      <c r="IJ16" t="s">
        <v>105</v>
      </c>
      <c r="IK16" t="s">
        <v>105</v>
      </c>
      <c r="IL16" t="s">
        <v>105</v>
      </c>
      <c r="IM16" t="s">
        <v>105</v>
      </c>
      <c r="IN16" t="s">
        <v>105</v>
      </c>
    </row>
    <row r="17" spans="1:248" x14ac:dyDescent="0.35">
      <c r="A17" t="s">
        <v>106</v>
      </c>
      <c r="B17" t="s">
        <v>107</v>
      </c>
      <c r="C17" t="s">
        <v>108</v>
      </c>
      <c r="D17" t="s">
        <v>109</v>
      </c>
      <c r="E17" t="s">
        <v>110</v>
      </c>
      <c r="F17" t="s">
        <v>111</v>
      </c>
      <c r="G17" t="s">
        <v>112</v>
      </c>
      <c r="H17" t="s">
        <v>113</v>
      </c>
      <c r="I17" t="s">
        <v>114</v>
      </c>
      <c r="J17" t="s">
        <v>115</v>
      </c>
      <c r="K17" t="s">
        <v>116</v>
      </c>
      <c r="L17" t="s">
        <v>117</v>
      </c>
      <c r="M17" t="s">
        <v>118</v>
      </c>
      <c r="N17" t="s">
        <v>119</v>
      </c>
      <c r="O17" t="s">
        <v>120</v>
      </c>
      <c r="P17" t="s">
        <v>121</v>
      </c>
      <c r="Q17" t="s">
        <v>122</v>
      </c>
      <c r="R17" t="s">
        <v>123</v>
      </c>
      <c r="S17" t="s">
        <v>124</v>
      </c>
      <c r="T17" t="s">
        <v>125</v>
      </c>
      <c r="U17" t="s">
        <v>126</v>
      </c>
      <c r="V17" t="s">
        <v>127</v>
      </c>
      <c r="W17" t="s">
        <v>128</v>
      </c>
      <c r="X17" t="s">
        <v>129</v>
      </c>
      <c r="Y17" t="s">
        <v>130</v>
      </c>
      <c r="Z17" t="s">
        <v>131</v>
      </c>
      <c r="AA17" t="s">
        <v>132</v>
      </c>
      <c r="AB17" t="s">
        <v>133</v>
      </c>
      <c r="AC17" t="s">
        <v>90</v>
      </c>
      <c r="AD17" t="s">
        <v>134</v>
      </c>
      <c r="AE17" t="s">
        <v>135</v>
      </c>
      <c r="AF17" t="s">
        <v>136</v>
      </c>
      <c r="AG17" t="s">
        <v>137</v>
      </c>
      <c r="AH17" t="s">
        <v>138</v>
      </c>
      <c r="AI17" t="s">
        <v>139</v>
      </c>
      <c r="AJ17" t="s">
        <v>140</v>
      </c>
      <c r="AK17" t="s">
        <v>141</v>
      </c>
      <c r="AL17" t="s">
        <v>142</v>
      </c>
      <c r="AM17" t="s">
        <v>143</v>
      </c>
      <c r="AN17" t="s">
        <v>144</v>
      </c>
      <c r="AO17" t="s">
        <v>145</v>
      </c>
      <c r="AP17" t="s">
        <v>146</v>
      </c>
      <c r="AQ17" t="s">
        <v>147</v>
      </c>
      <c r="AR17" t="s">
        <v>437</v>
      </c>
      <c r="AS17" t="s">
        <v>148</v>
      </c>
      <c r="AT17" t="s">
        <v>149</v>
      </c>
      <c r="AU17" t="s">
        <v>150</v>
      </c>
      <c r="AV17" t="s">
        <v>151</v>
      </c>
      <c r="AW17" t="s">
        <v>152</v>
      </c>
      <c r="AX17" t="s">
        <v>153</v>
      </c>
      <c r="AY17" t="s">
        <v>154</v>
      </c>
      <c r="AZ17" t="s">
        <v>155</v>
      </c>
      <c r="BA17" t="s">
        <v>156</v>
      </c>
      <c r="BB17" t="s">
        <v>157</v>
      </c>
      <c r="BC17" t="s">
        <v>158</v>
      </c>
      <c r="BD17" t="s">
        <v>159</v>
      </c>
      <c r="BE17" t="s">
        <v>160</v>
      </c>
      <c r="BF17" t="s">
        <v>161</v>
      </c>
      <c r="BG17" t="s">
        <v>162</v>
      </c>
      <c r="BH17" t="s">
        <v>163</v>
      </c>
      <c r="BI17" t="s">
        <v>164</v>
      </c>
      <c r="BJ17" t="s">
        <v>165</v>
      </c>
      <c r="BK17" t="s">
        <v>166</v>
      </c>
      <c r="BL17" t="s">
        <v>167</v>
      </c>
      <c r="BM17" t="s">
        <v>168</v>
      </c>
      <c r="BN17" t="s">
        <v>169</v>
      </c>
      <c r="BO17" t="s">
        <v>170</v>
      </c>
      <c r="BP17" t="s">
        <v>171</v>
      </c>
      <c r="BQ17" t="s">
        <v>172</v>
      </c>
      <c r="BR17" t="s">
        <v>165</v>
      </c>
      <c r="BS17" t="s">
        <v>173</v>
      </c>
      <c r="BT17" t="s">
        <v>140</v>
      </c>
      <c r="BU17" t="s">
        <v>174</v>
      </c>
      <c r="BV17" t="s">
        <v>175</v>
      </c>
      <c r="BW17" t="s">
        <v>176</v>
      </c>
      <c r="BX17" t="s">
        <v>177</v>
      </c>
      <c r="BY17" t="s">
        <v>178</v>
      </c>
      <c r="BZ17" t="s">
        <v>179</v>
      </c>
      <c r="CA17" t="s">
        <v>180</v>
      </c>
      <c r="CB17" t="s">
        <v>181</v>
      </c>
      <c r="CC17" t="s">
        <v>182</v>
      </c>
      <c r="CD17" t="s">
        <v>183</v>
      </c>
      <c r="CE17" t="s">
        <v>184</v>
      </c>
      <c r="CF17" t="s">
        <v>111</v>
      </c>
      <c r="CG17" t="s">
        <v>185</v>
      </c>
      <c r="CH17" t="s">
        <v>186</v>
      </c>
      <c r="CI17" t="s">
        <v>187</v>
      </c>
      <c r="CJ17" t="s">
        <v>188</v>
      </c>
      <c r="CK17" t="s">
        <v>189</v>
      </c>
      <c r="CL17" t="s">
        <v>190</v>
      </c>
      <c r="CM17" t="s">
        <v>191</v>
      </c>
      <c r="CN17" t="s">
        <v>192</v>
      </c>
      <c r="CO17" t="s">
        <v>193</v>
      </c>
      <c r="CP17" t="s">
        <v>194</v>
      </c>
      <c r="CQ17" t="s">
        <v>195</v>
      </c>
      <c r="CR17" t="s">
        <v>196</v>
      </c>
      <c r="CS17" t="s">
        <v>197</v>
      </c>
      <c r="CT17" t="s">
        <v>198</v>
      </c>
      <c r="CU17" t="s">
        <v>199</v>
      </c>
      <c r="CV17" t="s">
        <v>200</v>
      </c>
      <c r="CW17" t="s">
        <v>201</v>
      </c>
      <c r="CX17" t="s">
        <v>202</v>
      </c>
      <c r="CY17" t="s">
        <v>203</v>
      </c>
      <c r="CZ17" t="s">
        <v>204</v>
      </c>
      <c r="DA17" t="s">
        <v>205</v>
      </c>
      <c r="DB17" t="s">
        <v>206</v>
      </c>
      <c r="DC17" t="s">
        <v>207</v>
      </c>
      <c r="DD17" t="s">
        <v>208</v>
      </c>
      <c r="DE17" t="s">
        <v>209</v>
      </c>
      <c r="DF17" t="s">
        <v>210</v>
      </c>
      <c r="DG17" t="s">
        <v>211</v>
      </c>
      <c r="DH17" t="s">
        <v>212</v>
      </c>
      <c r="DI17" t="s">
        <v>213</v>
      </c>
      <c r="DJ17" t="s">
        <v>214</v>
      </c>
      <c r="DK17" t="s">
        <v>215</v>
      </c>
      <c r="DL17" t="s">
        <v>216</v>
      </c>
      <c r="DM17" t="s">
        <v>217</v>
      </c>
      <c r="DN17" t="s">
        <v>218</v>
      </c>
      <c r="DO17" t="s">
        <v>219</v>
      </c>
      <c r="DP17" t="s">
        <v>220</v>
      </c>
      <c r="DQ17" t="s">
        <v>221</v>
      </c>
      <c r="DR17" t="s">
        <v>222</v>
      </c>
      <c r="DS17" t="s">
        <v>223</v>
      </c>
      <c r="DT17" t="s">
        <v>224</v>
      </c>
      <c r="DU17" t="s">
        <v>225</v>
      </c>
      <c r="DV17" t="s">
        <v>226</v>
      </c>
      <c r="DW17" t="s">
        <v>227</v>
      </c>
      <c r="DX17" t="s">
        <v>228</v>
      </c>
      <c r="DY17" t="s">
        <v>229</v>
      </c>
      <c r="DZ17" t="s">
        <v>230</v>
      </c>
      <c r="EA17" t="s">
        <v>231</v>
      </c>
      <c r="EB17" t="s">
        <v>232</v>
      </c>
      <c r="EC17" t="s">
        <v>233</v>
      </c>
      <c r="ED17" t="s">
        <v>234</v>
      </c>
      <c r="EE17" t="s">
        <v>107</v>
      </c>
      <c r="EF17" t="s">
        <v>110</v>
      </c>
      <c r="EG17" t="s">
        <v>235</v>
      </c>
      <c r="EH17" t="s">
        <v>236</v>
      </c>
      <c r="EI17" t="s">
        <v>237</v>
      </c>
      <c r="EJ17" t="s">
        <v>238</v>
      </c>
      <c r="EK17" t="s">
        <v>239</v>
      </c>
      <c r="EL17" t="s">
        <v>240</v>
      </c>
      <c r="EM17" t="s">
        <v>241</v>
      </c>
      <c r="EN17" t="s">
        <v>242</v>
      </c>
      <c r="EO17" t="s">
        <v>243</v>
      </c>
      <c r="EP17" t="s">
        <v>244</v>
      </c>
      <c r="EQ17" t="s">
        <v>245</v>
      </c>
      <c r="ER17" t="s">
        <v>246</v>
      </c>
      <c r="ES17" t="s">
        <v>247</v>
      </c>
      <c r="ET17" t="s">
        <v>248</v>
      </c>
      <c r="EU17" t="s">
        <v>249</v>
      </c>
      <c r="EV17" t="s">
        <v>250</v>
      </c>
      <c r="EW17" t="s">
        <v>251</v>
      </c>
      <c r="EX17" t="s">
        <v>252</v>
      </c>
      <c r="EY17" t="s">
        <v>253</v>
      </c>
      <c r="EZ17" t="s">
        <v>254</v>
      </c>
      <c r="FA17" t="s">
        <v>255</v>
      </c>
      <c r="FB17" t="s">
        <v>256</v>
      </c>
      <c r="FC17" t="s">
        <v>257</v>
      </c>
      <c r="FD17" t="s">
        <v>258</v>
      </c>
      <c r="FE17" t="s">
        <v>259</v>
      </c>
      <c r="FF17" t="s">
        <v>260</v>
      </c>
      <c r="FG17" t="s">
        <v>261</v>
      </c>
      <c r="FH17" t="s">
        <v>262</v>
      </c>
      <c r="FI17" t="s">
        <v>263</v>
      </c>
      <c r="FJ17" t="s">
        <v>264</v>
      </c>
      <c r="FK17" t="s">
        <v>265</v>
      </c>
      <c r="FL17" t="s">
        <v>266</v>
      </c>
      <c r="FM17" t="s">
        <v>267</v>
      </c>
      <c r="FN17" t="s">
        <v>268</v>
      </c>
      <c r="FO17" t="s">
        <v>269</v>
      </c>
      <c r="FP17" t="s">
        <v>270</v>
      </c>
      <c r="FQ17" t="s">
        <v>271</v>
      </c>
      <c r="FR17" t="s">
        <v>272</v>
      </c>
      <c r="FS17" t="s">
        <v>273</v>
      </c>
      <c r="FT17" t="s">
        <v>274</v>
      </c>
      <c r="FU17" t="s">
        <v>275</v>
      </c>
      <c r="FV17" t="s">
        <v>276</v>
      </c>
      <c r="FW17" t="s">
        <v>277</v>
      </c>
      <c r="FX17" t="s">
        <v>278</v>
      </c>
      <c r="FY17" t="s">
        <v>279</v>
      </c>
      <c r="FZ17" t="s">
        <v>280</v>
      </c>
      <c r="GA17" t="s">
        <v>281</v>
      </c>
      <c r="GB17" t="s">
        <v>282</v>
      </c>
      <c r="GC17" t="s">
        <v>283</v>
      </c>
      <c r="GD17" t="s">
        <v>284</v>
      </c>
      <c r="GE17" t="s">
        <v>285</v>
      </c>
      <c r="GF17" t="s">
        <v>286</v>
      </c>
      <c r="GG17" t="s">
        <v>287</v>
      </c>
      <c r="GH17" t="s">
        <v>288</v>
      </c>
      <c r="GI17" t="s">
        <v>289</v>
      </c>
      <c r="GJ17" t="s">
        <v>290</v>
      </c>
      <c r="GK17" t="s">
        <v>291</v>
      </c>
      <c r="GL17" t="s">
        <v>292</v>
      </c>
      <c r="GM17" t="s">
        <v>293</v>
      </c>
      <c r="GN17" t="s">
        <v>294</v>
      </c>
      <c r="GO17" t="s">
        <v>295</v>
      </c>
      <c r="GP17" t="s">
        <v>296</v>
      </c>
      <c r="GQ17" t="s">
        <v>297</v>
      </c>
      <c r="GR17" t="s">
        <v>298</v>
      </c>
      <c r="GS17" t="s">
        <v>299</v>
      </c>
      <c r="GT17" t="s">
        <v>300</v>
      </c>
      <c r="GU17" t="s">
        <v>301</v>
      </c>
      <c r="GV17" t="s">
        <v>302</v>
      </c>
      <c r="GW17" t="s">
        <v>303</v>
      </c>
      <c r="GX17" t="s">
        <v>304</v>
      </c>
      <c r="GY17" t="s">
        <v>305</v>
      </c>
      <c r="GZ17" t="s">
        <v>306</v>
      </c>
      <c r="HA17" t="s">
        <v>307</v>
      </c>
      <c r="HB17" t="s">
        <v>308</v>
      </c>
      <c r="HC17" t="s">
        <v>309</v>
      </c>
      <c r="HD17" t="s">
        <v>310</v>
      </c>
      <c r="HE17" t="s">
        <v>311</v>
      </c>
      <c r="HF17" t="s">
        <v>312</v>
      </c>
      <c r="HG17" t="s">
        <v>313</v>
      </c>
      <c r="HH17" t="s">
        <v>314</v>
      </c>
      <c r="HI17" t="s">
        <v>315</v>
      </c>
      <c r="HJ17" t="s">
        <v>316</v>
      </c>
      <c r="HK17" t="s">
        <v>317</v>
      </c>
      <c r="HL17" t="s">
        <v>318</v>
      </c>
      <c r="HM17" t="s">
        <v>319</v>
      </c>
      <c r="HN17" t="s">
        <v>320</v>
      </c>
      <c r="HO17" t="s">
        <v>321</v>
      </c>
      <c r="HP17" t="s">
        <v>322</v>
      </c>
      <c r="HQ17" t="s">
        <v>323</v>
      </c>
      <c r="HR17" t="s">
        <v>324</v>
      </c>
      <c r="HS17" t="s">
        <v>325</v>
      </c>
      <c r="HT17" t="s">
        <v>326</v>
      </c>
      <c r="HU17" t="s">
        <v>327</v>
      </c>
      <c r="HV17" t="s">
        <v>328</v>
      </c>
      <c r="HW17" t="s">
        <v>329</v>
      </c>
      <c r="HX17" t="s">
        <v>330</v>
      </c>
      <c r="HY17" t="s">
        <v>331</v>
      </c>
      <c r="HZ17" t="s">
        <v>332</v>
      </c>
      <c r="IA17" t="s">
        <v>333</v>
      </c>
      <c r="IB17" t="s">
        <v>334</v>
      </c>
      <c r="IC17" t="s">
        <v>335</v>
      </c>
      <c r="ID17" t="s">
        <v>336</v>
      </c>
      <c r="IE17" t="s">
        <v>337</v>
      </c>
      <c r="IF17" t="s">
        <v>338</v>
      </c>
      <c r="IG17" t="s">
        <v>339</v>
      </c>
      <c r="IH17" t="s">
        <v>340</v>
      </c>
      <c r="II17" t="s">
        <v>341</v>
      </c>
      <c r="IJ17" t="s">
        <v>342</v>
      </c>
      <c r="IK17" t="s">
        <v>343</v>
      </c>
      <c r="IL17" t="s">
        <v>344</v>
      </c>
      <c r="IM17" t="s">
        <v>345</v>
      </c>
      <c r="IN17" t="s">
        <v>346</v>
      </c>
    </row>
    <row r="18" spans="1:248" x14ac:dyDescent="0.35">
      <c r="B18" t="s">
        <v>347</v>
      </c>
      <c r="C18" t="s">
        <v>347</v>
      </c>
      <c r="F18" t="s">
        <v>347</v>
      </c>
      <c r="G18" t="s">
        <v>348</v>
      </c>
      <c r="H18" t="s">
        <v>349</v>
      </c>
      <c r="I18" t="s">
        <v>350</v>
      </c>
      <c r="J18" t="s">
        <v>350</v>
      </c>
      <c r="K18" t="s">
        <v>192</v>
      </c>
      <c r="L18" t="s">
        <v>192</v>
      </c>
      <c r="M18" t="s">
        <v>348</v>
      </c>
      <c r="N18" t="s">
        <v>348</v>
      </c>
      <c r="O18" t="s">
        <v>348</v>
      </c>
      <c r="P18" t="s">
        <v>348</v>
      </c>
      <c r="Q18" t="s">
        <v>351</v>
      </c>
      <c r="R18" t="s">
        <v>352</v>
      </c>
      <c r="S18" t="s">
        <v>352</v>
      </c>
      <c r="T18" t="s">
        <v>353</v>
      </c>
      <c r="U18" t="s">
        <v>354</v>
      </c>
      <c r="V18" t="s">
        <v>353</v>
      </c>
      <c r="W18" t="s">
        <v>353</v>
      </c>
      <c r="X18" t="s">
        <v>353</v>
      </c>
      <c r="Y18" t="s">
        <v>351</v>
      </c>
      <c r="Z18" t="s">
        <v>351</v>
      </c>
      <c r="AA18" t="s">
        <v>351</v>
      </c>
      <c r="AB18" t="s">
        <v>351</v>
      </c>
      <c r="AC18" t="s">
        <v>355</v>
      </c>
      <c r="AD18" t="s">
        <v>354</v>
      </c>
      <c r="AF18" t="s">
        <v>354</v>
      </c>
      <c r="AG18" t="s">
        <v>355</v>
      </c>
      <c r="AN18" t="s">
        <v>349</v>
      </c>
      <c r="AU18" t="s">
        <v>349</v>
      </c>
      <c r="AV18" t="s">
        <v>349</v>
      </c>
      <c r="AW18" t="s">
        <v>349</v>
      </c>
      <c r="AY18" t="s">
        <v>356</v>
      </c>
      <c r="BK18" t="s">
        <v>357</v>
      </c>
      <c r="BL18" t="s">
        <v>357</v>
      </c>
      <c r="BM18" t="s">
        <v>357</v>
      </c>
      <c r="BN18" t="s">
        <v>349</v>
      </c>
      <c r="BP18" t="s">
        <v>358</v>
      </c>
      <c r="BS18" t="s">
        <v>357</v>
      </c>
      <c r="BX18" t="s">
        <v>347</v>
      </c>
      <c r="BY18" t="s">
        <v>347</v>
      </c>
      <c r="BZ18" t="s">
        <v>347</v>
      </c>
      <c r="CA18" t="s">
        <v>347</v>
      </c>
      <c r="CB18" t="s">
        <v>349</v>
      </c>
      <c r="CC18" t="s">
        <v>349</v>
      </c>
      <c r="CE18" t="s">
        <v>359</v>
      </c>
      <c r="CF18" t="s">
        <v>347</v>
      </c>
      <c r="CG18" t="s">
        <v>350</v>
      </c>
      <c r="CH18" t="s">
        <v>350</v>
      </c>
      <c r="CI18" t="s">
        <v>360</v>
      </c>
      <c r="CJ18" t="s">
        <v>360</v>
      </c>
      <c r="CK18" t="s">
        <v>350</v>
      </c>
      <c r="CL18" t="s">
        <v>360</v>
      </c>
      <c r="CM18" t="s">
        <v>355</v>
      </c>
      <c r="CN18" t="s">
        <v>353</v>
      </c>
      <c r="CO18" t="s">
        <v>353</v>
      </c>
      <c r="CP18" t="s">
        <v>352</v>
      </c>
      <c r="CQ18" t="s">
        <v>352</v>
      </c>
      <c r="CR18" t="s">
        <v>352</v>
      </c>
      <c r="CS18" t="s">
        <v>352</v>
      </c>
      <c r="CT18" t="s">
        <v>352</v>
      </c>
      <c r="CU18" t="s">
        <v>361</v>
      </c>
      <c r="CV18" t="s">
        <v>349</v>
      </c>
      <c r="CW18" t="s">
        <v>349</v>
      </c>
      <c r="CX18" t="s">
        <v>350</v>
      </c>
      <c r="CY18" t="s">
        <v>350</v>
      </c>
      <c r="CZ18" t="s">
        <v>350</v>
      </c>
      <c r="DA18" t="s">
        <v>360</v>
      </c>
      <c r="DB18" t="s">
        <v>350</v>
      </c>
      <c r="DC18" t="s">
        <v>360</v>
      </c>
      <c r="DD18" t="s">
        <v>353</v>
      </c>
      <c r="DE18" t="s">
        <v>353</v>
      </c>
      <c r="DF18" t="s">
        <v>352</v>
      </c>
      <c r="DG18" t="s">
        <v>352</v>
      </c>
      <c r="DH18" t="s">
        <v>349</v>
      </c>
      <c r="DM18" t="s">
        <v>349</v>
      </c>
      <c r="DP18" t="s">
        <v>352</v>
      </c>
      <c r="DQ18" t="s">
        <v>352</v>
      </c>
      <c r="DR18" t="s">
        <v>352</v>
      </c>
      <c r="DS18" t="s">
        <v>352</v>
      </c>
      <c r="DT18" t="s">
        <v>352</v>
      </c>
      <c r="DU18" t="s">
        <v>349</v>
      </c>
      <c r="DV18" t="s">
        <v>349</v>
      </c>
      <c r="DW18" t="s">
        <v>349</v>
      </c>
      <c r="DX18" t="s">
        <v>347</v>
      </c>
      <c r="EA18" t="s">
        <v>362</v>
      </c>
      <c r="EB18" t="s">
        <v>362</v>
      </c>
      <c r="ED18" t="s">
        <v>347</v>
      </c>
      <c r="EE18" t="s">
        <v>363</v>
      </c>
      <c r="EG18" t="s">
        <v>347</v>
      </c>
      <c r="EH18" t="s">
        <v>347</v>
      </c>
      <c r="EJ18" t="s">
        <v>364</v>
      </c>
      <c r="EK18" t="s">
        <v>365</v>
      </c>
      <c r="EL18" t="s">
        <v>364</v>
      </c>
      <c r="EM18" t="s">
        <v>365</v>
      </c>
      <c r="EN18" t="s">
        <v>364</v>
      </c>
      <c r="EO18" t="s">
        <v>365</v>
      </c>
      <c r="EP18" t="s">
        <v>354</v>
      </c>
      <c r="EQ18" t="s">
        <v>354</v>
      </c>
      <c r="ES18" t="s">
        <v>366</v>
      </c>
      <c r="EW18" t="s">
        <v>366</v>
      </c>
      <c r="FC18" t="s">
        <v>367</v>
      </c>
      <c r="FD18" t="s">
        <v>367</v>
      </c>
      <c r="FQ18" t="s">
        <v>367</v>
      </c>
      <c r="FR18" t="s">
        <v>367</v>
      </c>
      <c r="FS18" t="s">
        <v>368</v>
      </c>
      <c r="FT18" t="s">
        <v>368</v>
      </c>
      <c r="FU18" t="s">
        <v>352</v>
      </c>
      <c r="FV18" t="s">
        <v>352</v>
      </c>
      <c r="FW18" t="s">
        <v>354</v>
      </c>
      <c r="FX18" t="s">
        <v>352</v>
      </c>
      <c r="FY18" t="s">
        <v>360</v>
      </c>
      <c r="FZ18" t="s">
        <v>354</v>
      </c>
      <c r="GA18" t="s">
        <v>354</v>
      </c>
      <c r="GC18" t="s">
        <v>367</v>
      </c>
      <c r="GD18" t="s">
        <v>367</v>
      </c>
      <c r="GE18" t="s">
        <v>367</v>
      </c>
      <c r="GF18" t="s">
        <v>367</v>
      </c>
      <c r="GG18" t="s">
        <v>367</v>
      </c>
      <c r="GH18" t="s">
        <v>367</v>
      </c>
      <c r="GI18" t="s">
        <v>367</v>
      </c>
      <c r="GJ18" t="s">
        <v>369</v>
      </c>
      <c r="GK18" t="s">
        <v>370</v>
      </c>
      <c r="GL18" t="s">
        <v>370</v>
      </c>
      <c r="GM18" t="s">
        <v>370</v>
      </c>
      <c r="GN18" t="s">
        <v>367</v>
      </c>
      <c r="GO18" t="s">
        <v>367</v>
      </c>
      <c r="GP18" t="s">
        <v>367</v>
      </c>
      <c r="GQ18" t="s">
        <v>367</v>
      </c>
      <c r="GR18" t="s">
        <v>367</v>
      </c>
      <c r="GS18" t="s">
        <v>367</v>
      </c>
      <c r="GT18" t="s">
        <v>367</v>
      </c>
      <c r="GU18" t="s">
        <v>367</v>
      </c>
      <c r="GV18" t="s">
        <v>367</v>
      </c>
      <c r="GW18" t="s">
        <v>367</v>
      </c>
      <c r="GX18" t="s">
        <v>367</v>
      </c>
      <c r="GY18" t="s">
        <v>367</v>
      </c>
      <c r="HF18" t="s">
        <v>367</v>
      </c>
      <c r="HG18" t="s">
        <v>354</v>
      </c>
      <c r="HH18" t="s">
        <v>354</v>
      </c>
      <c r="HI18" t="s">
        <v>364</v>
      </c>
      <c r="HJ18" t="s">
        <v>365</v>
      </c>
      <c r="HK18" t="s">
        <v>365</v>
      </c>
      <c r="HO18" t="s">
        <v>365</v>
      </c>
      <c r="HS18" t="s">
        <v>350</v>
      </c>
      <c r="HT18" t="s">
        <v>350</v>
      </c>
      <c r="HU18" t="s">
        <v>360</v>
      </c>
      <c r="HV18" t="s">
        <v>360</v>
      </c>
      <c r="HW18" t="s">
        <v>371</v>
      </c>
      <c r="HX18" t="s">
        <v>371</v>
      </c>
      <c r="HZ18" t="s">
        <v>355</v>
      </c>
      <c r="IA18" t="s">
        <v>355</v>
      </c>
      <c r="IB18" t="s">
        <v>352</v>
      </c>
      <c r="IC18" t="s">
        <v>352</v>
      </c>
      <c r="ID18" t="s">
        <v>352</v>
      </c>
      <c r="IE18" t="s">
        <v>352</v>
      </c>
      <c r="IF18" t="s">
        <v>352</v>
      </c>
      <c r="IG18" t="s">
        <v>354</v>
      </c>
      <c r="IH18" t="s">
        <v>354</v>
      </c>
      <c r="II18" t="s">
        <v>354</v>
      </c>
      <c r="IJ18" t="s">
        <v>352</v>
      </c>
      <c r="IK18" t="s">
        <v>350</v>
      </c>
      <c r="IL18" t="s">
        <v>360</v>
      </c>
      <c r="IM18" t="s">
        <v>354</v>
      </c>
      <c r="IN18" t="s">
        <v>354</v>
      </c>
    </row>
    <row r="19" spans="1:248" x14ac:dyDescent="0.35">
      <c r="A19">
        <v>2</v>
      </c>
      <c r="B19">
        <v>1599841114.0999999</v>
      </c>
      <c r="C19">
        <v>4346.0999999046298</v>
      </c>
      <c r="D19" t="s">
        <v>378</v>
      </c>
      <c r="E19" t="s">
        <v>379</v>
      </c>
      <c r="F19">
        <v>1599841114.0999999</v>
      </c>
      <c r="G19">
        <f t="shared" ref="G19:G30" si="0">CM19*AE19*(CI19-CJ19)/(100*$B$7*(1000-AE19*CI19))</f>
        <v>3.0781715665118507E-3</v>
      </c>
      <c r="H19">
        <f t="shared" ref="H19:H30" si="1">CM19*AE19*(CH19-CG19*(1000-AE19*CJ19)/(1000-AE19*CI19))/(100*$B$7)</f>
        <v>17.184579866309296</v>
      </c>
      <c r="I19">
        <f t="shared" ref="I19:I30" si="2">CG19 - IF(AE19&gt;1, H19*$B$7*100/(AG19*CU19), 0)</f>
        <v>377.90800000000002</v>
      </c>
      <c r="J19">
        <f t="shared" ref="J19:J30" si="3">((P19-G19/2)*I19-H19)/(P19+G19/2)</f>
        <v>286.67243113734241</v>
      </c>
      <c r="K19">
        <f t="shared" ref="K19:K30" si="4">J19*(CN19+CO19)/1000</f>
        <v>29.140816223110473</v>
      </c>
      <c r="L19">
        <f t="shared" ref="L19:L30" si="5">(CG19 - IF(AE19&gt;1, H19*$B$7*100/(AG19*CU19), 0))*(CN19+CO19)/1000</f>
        <v>38.415091167128004</v>
      </c>
      <c r="M19">
        <f t="shared" ref="M19:M30" si="6">2/((1/O19-1/N19)+SIGN(O19)*SQRT((1/O19-1/N19)*(1/O19-1/N19) + 4*$C$7/(($C$7+1)*($C$7+1))*(2*1/O19*1/N19-1/N19*1/N19)))</f>
        <v>0.33652681498710019</v>
      </c>
      <c r="N19">
        <f t="shared" ref="N19:N30" si="7">IF(LEFT($D$7,1)&lt;&gt;"0",IF(LEFT($D$7,1)="1",3,$E$7),$D$5+$E$5*(CU19*CN19/($K$5*1000))+$F$5*(CU19*CN19/($K$5*1000))*MAX(MIN($B$7,$J$5),$I$5)*MAX(MIN($B$7,$J$5),$I$5)+$G$5*MAX(MIN($B$7,$J$5),$I$5)*(CU19*CN19/($K$5*1000))+$H$5*(CU19*CN19/($K$5*1000))*(CU19*CN19/($K$5*1000)))</f>
        <v>2.9555647346160878</v>
      </c>
      <c r="O19">
        <f t="shared" ref="O19:O30" si="8">G19*(1000-(1000*0.61365*EXP(17.502*S19/(240.97+S19))/(CN19+CO19)+CI19)/2)/(1000*0.61365*EXP(17.502*S19/(240.97+S19))/(CN19+CO19)-CI19)</f>
        <v>0.31659642727617432</v>
      </c>
      <c r="P19">
        <f t="shared" ref="P19:P30" si="9">1/(($C$7+1)/(M19/1.6)+1/(N19/1.37)) + $C$7/(($C$7+1)/(M19/1.6) + $C$7/(N19/1.37))</f>
        <v>0.19956499846141812</v>
      </c>
      <c r="Q19">
        <f t="shared" ref="Q19:Q30" si="10">(CC19*CE19)</f>
        <v>209.74845044845171</v>
      </c>
      <c r="R19">
        <f t="shared" ref="R19:R30" si="11">(CP19+(Q19+2*0.95*0.0000000567*(((CP19+$B$9)+273)^4-(CP19+273)^4)-44100*G19)/(1.84*29.3*N19+8*0.95*0.0000000567*(CP19+273)^3))</f>
        <v>24.06660041851093</v>
      </c>
      <c r="S19">
        <f t="shared" ref="S19:S30" si="12">($C$9*CQ19+$D$9*CR19+$E$9*R19)</f>
        <v>23.014800000000001</v>
      </c>
      <c r="T19">
        <f t="shared" ref="T19:T30" si="13">0.61365*EXP(17.502*S19/(240.97+S19))</f>
        <v>2.8222485747019825</v>
      </c>
      <c r="U19">
        <f t="shared" ref="U19:U30" si="14">(V19/W19*100)</f>
        <v>63.377160822712284</v>
      </c>
      <c r="V19">
        <f t="shared" ref="V19:V30" si="15">CI19*(CN19+CO19)/1000</f>
        <v>1.8566629937934001</v>
      </c>
      <c r="W19">
        <f t="shared" ref="W19:W30" si="16">0.61365*EXP(17.502*CP19/(240.97+CP19))</f>
        <v>2.9295458643013763</v>
      </c>
      <c r="X19">
        <f t="shared" ref="X19:X30" si="17">(T19-CI19*(CN19+CO19)/1000)</f>
        <v>0.96558558090858249</v>
      </c>
      <c r="Y19">
        <f t="shared" ref="Y19:Y30" si="18">(-G19*44100)</f>
        <v>-135.74736608317261</v>
      </c>
      <c r="Z19">
        <f t="shared" ref="Z19:Z30" si="19">2*29.3*N19*0.92*(CP19-S19)</f>
        <v>98.472370891080502</v>
      </c>
      <c r="AA19">
        <f t="shared" ref="AA19:AA30" si="20">2*0.95*0.0000000567*(((CP19+$B$9)+273)^4-(S19+273)^4)</f>
        <v>6.9292335829154208</v>
      </c>
      <c r="AB19">
        <f t="shared" ref="AB19:AB30" si="21">Q19+AA19+Y19+Z19</f>
        <v>179.40268883927502</v>
      </c>
      <c r="AC19">
        <v>18</v>
      </c>
      <c r="AD19">
        <v>4</v>
      </c>
      <c r="AE19">
        <f t="shared" ref="AE19:AE30" si="22">IF(AC19*$H$15&gt;=AG19,1,(AG19/(AG19-AC19*$H$15)))</f>
        <v>1</v>
      </c>
      <c r="AF19">
        <f t="shared" ref="AF19:AF30" si="23">(AE19-1)*100</f>
        <v>0</v>
      </c>
      <c r="AG19">
        <f t="shared" ref="AG19:AG30" si="24">MAX(0,($B$15+$C$15*CU19)/(1+$D$15*CU19)*CN19/(CP19+273)*$E$15)</f>
        <v>54273.666368975886</v>
      </c>
      <c r="AH19" t="s">
        <v>372</v>
      </c>
      <c r="AI19">
        <v>10475.9</v>
      </c>
      <c r="AJ19">
        <v>599.18461538461497</v>
      </c>
      <c r="AK19">
        <v>3038.65</v>
      </c>
      <c r="AL19">
        <f t="shared" ref="AL19:AL30" si="25">AK19-AJ19</f>
        <v>2439.4653846153851</v>
      </c>
      <c r="AM19">
        <f t="shared" ref="AM19:AM30" si="26">AL19/AK19</f>
        <v>0.80281223063379625</v>
      </c>
      <c r="AN19">
        <v>-1.1056271312606101</v>
      </c>
      <c r="AO19" t="s">
        <v>380</v>
      </c>
      <c r="AP19">
        <v>10477</v>
      </c>
      <c r="AQ19">
        <v>804.00023999999996</v>
      </c>
      <c r="AR19">
        <v>1056.27</v>
      </c>
      <c r="AS19">
        <f t="shared" ref="AS19:AS30" si="27">1-AQ19/AR19</f>
        <v>0.23883075350052541</v>
      </c>
      <c r="AT19">
        <v>0.5</v>
      </c>
      <c r="AU19">
        <f t="shared" ref="AU19:AU30" si="28">CC19</f>
        <v>1093.2798008984566</v>
      </c>
      <c r="AV19">
        <f t="shared" ref="AV19:AV30" si="29">H19</f>
        <v>17.184579866309296</v>
      </c>
      <c r="AW19">
        <f t="shared" ref="AW19:AW30" si="30">AS19*AT19*AU19</f>
        <v>130.55441931774141</v>
      </c>
      <c r="AX19">
        <f t="shared" ref="AX19:AX30" si="31">BC19/AR19</f>
        <v>0.46323383225879744</v>
      </c>
      <c r="AY19">
        <f t="shared" ref="AY19:AY30" si="32">(AV19-AN19)/AU19</f>
        <v>1.6729666991504851E-2</v>
      </c>
      <c r="AZ19">
        <f t="shared" ref="AZ19:AZ30" si="33">(AK19-AR19)/AR19</f>
        <v>1.8767739309078173</v>
      </c>
      <c r="BA19" t="s">
        <v>381</v>
      </c>
      <c r="BB19">
        <v>566.97</v>
      </c>
      <c r="BC19">
        <f t="shared" ref="BC19:BC30" si="34">AR19-BB19</f>
        <v>489.29999999999995</v>
      </c>
      <c r="BD19">
        <f t="shared" ref="BD19:BD30" si="35">(AR19-AQ19)/(AR19-BB19)</f>
        <v>0.51557277743715524</v>
      </c>
      <c r="BE19">
        <f t="shared" ref="BE19:BE30" si="36">(AK19-AR19)/(AK19-BB19)</f>
        <v>0.80203748058001034</v>
      </c>
      <c r="BF19">
        <f t="shared" ref="BF19:BF30" si="37">(AR19-AQ19)/(AR19-AJ19)</f>
        <v>0.55190948669748585</v>
      </c>
      <c r="BG19">
        <f t="shared" ref="BG19:BG30" si="38">(AK19-AR19)/(AK19-AJ19)</f>
        <v>0.81262887044923138</v>
      </c>
      <c r="BH19">
        <f t="shared" ref="BH19:BH30" si="39">(BD19*BB19/AQ19)</f>
        <v>0.36357488851439135</v>
      </c>
      <c r="BI19">
        <f t="shared" ref="BI19:BI30" si="40">(1-BH19)</f>
        <v>0.63642511148560865</v>
      </c>
      <c r="BJ19">
        <v>530</v>
      </c>
      <c r="BK19">
        <v>300</v>
      </c>
      <c r="BL19">
        <v>300</v>
      </c>
      <c r="BM19">
        <v>300</v>
      </c>
      <c r="BN19">
        <v>10477</v>
      </c>
      <c r="BO19">
        <v>1017.27</v>
      </c>
      <c r="BP19">
        <v>-7.6033899999999998E-3</v>
      </c>
      <c r="BQ19">
        <v>0.87</v>
      </c>
      <c r="BR19" t="s">
        <v>373</v>
      </c>
      <c r="BS19" t="s">
        <v>373</v>
      </c>
      <c r="BT19" t="s">
        <v>373</v>
      </c>
      <c r="BU19" t="s">
        <v>373</v>
      </c>
      <c r="BV19" t="s">
        <v>373</v>
      </c>
      <c r="BW19" t="s">
        <v>373</v>
      </c>
      <c r="BX19" t="s">
        <v>373</v>
      </c>
      <c r="BY19" t="s">
        <v>373</v>
      </c>
      <c r="BZ19" t="s">
        <v>373</v>
      </c>
      <c r="CA19" t="s">
        <v>373</v>
      </c>
      <c r="CB19">
        <f t="shared" ref="CB19:CB30" si="41">$B$13*CV19+$C$13*CW19+$F$13*DH19*(1-DK19)</f>
        <v>1300.0899999999999</v>
      </c>
      <c r="CC19">
        <f t="shared" ref="CC19:CC30" si="42">CB19*CD19</f>
        <v>1093.2798008984566</v>
      </c>
      <c r="CD19">
        <f t="shared" ref="CD19:CD30" si="43">($B$13*$D$11+$C$13*$D$11+$F$13*((DU19+DM19)/MAX(DU19+DM19+DV19, 0.1)*$I$11+DV19/MAX(DU19+DM19+DV19, 0.1)*$J$11))/($B$13+$C$13+$F$13)</f>
        <v>0.84092624425882578</v>
      </c>
      <c r="CE19">
        <f t="shared" ref="CE19:CE30" si="44">($B$13*$K$11+$C$13*$K$11+$F$13*((DU19+DM19)/MAX(DU19+DM19+DV19, 0.1)*$P$11+DV19/MAX(DU19+DM19+DV19, 0.1)*$Q$11))/($B$13+$C$13+$F$13)</f>
        <v>0.19185248851765171</v>
      </c>
      <c r="CF19">
        <v>1599841114.0999999</v>
      </c>
      <c r="CG19">
        <v>377.90800000000002</v>
      </c>
      <c r="CH19">
        <v>399.92700000000002</v>
      </c>
      <c r="CI19">
        <v>18.264900000000001</v>
      </c>
      <c r="CJ19">
        <v>14.638299999999999</v>
      </c>
      <c r="CK19">
        <v>344.43</v>
      </c>
      <c r="CL19">
        <v>17.028099999999998</v>
      </c>
      <c r="CM19">
        <v>499.964</v>
      </c>
      <c r="CN19">
        <v>101.452</v>
      </c>
      <c r="CO19">
        <v>0.199966</v>
      </c>
      <c r="CP19">
        <v>23.6328</v>
      </c>
      <c r="CQ19">
        <v>23.014800000000001</v>
      </c>
      <c r="CR19">
        <v>999.9</v>
      </c>
      <c r="CS19">
        <v>0</v>
      </c>
      <c r="CT19">
        <v>0</v>
      </c>
      <c r="CU19">
        <v>10003.799999999999</v>
      </c>
      <c r="CV19">
        <v>0</v>
      </c>
      <c r="CW19">
        <v>1.5289399999999999E-3</v>
      </c>
      <c r="CX19">
        <v>-22.0197</v>
      </c>
      <c r="CY19">
        <v>384.93900000000002</v>
      </c>
      <c r="CZ19">
        <v>405.86900000000003</v>
      </c>
      <c r="DA19">
        <v>3.6265700000000001</v>
      </c>
      <c r="DB19">
        <v>399.92700000000002</v>
      </c>
      <c r="DC19">
        <v>14.638299999999999</v>
      </c>
      <c r="DD19">
        <v>1.85301</v>
      </c>
      <c r="DE19">
        <v>1.48509</v>
      </c>
      <c r="DF19">
        <v>16.241299999999999</v>
      </c>
      <c r="DG19">
        <v>12.8155</v>
      </c>
      <c r="DH19">
        <v>1300.0899999999999</v>
      </c>
      <c r="DI19">
        <v>0.96900399999999998</v>
      </c>
      <c r="DJ19">
        <v>3.0995700000000001E-2</v>
      </c>
      <c r="DK19">
        <v>0</v>
      </c>
      <c r="DL19">
        <v>802.58500000000004</v>
      </c>
      <c r="DM19">
        <v>4.9990300000000003</v>
      </c>
      <c r="DN19">
        <v>10276.6</v>
      </c>
      <c r="DO19">
        <v>10314.1</v>
      </c>
      <c r="DP19">
        <v>38.375</v>
      </c>
      <c r="DQ19">
        <v>41.186999999999998</v>
      </c>
      <c r="DR19">
        <v>39.875</v>
      </c>
      <c r="DS19">
        <v>40.125</v>
      </c>
      <c r="DT19">
        <v>40.436999999999998</v>
      </c>
      <c r="DU19">
        <v>1254.95</v>
      </c>
      <c r="DV19">
        <v>40.14</v>
      </c>
      <c r="DW19">
        <v>0</v>
      </c>
      <c r="DX19">
        <v>4345.5</v>
      </c>
      <c r="DY19">
        <v>0</v>
      </c>
      <c r="DZ19">
        <v>804.00023999999996</v>
      </c>
      <c r="EA19">
        <v>-11.494384621199099</v>
      </c>
      <c r="EB19">
        <v>-140.14615410155599</v>
      </c>
      <c r="EC19">
        <v>10292.56</v>
      </c>
      <c r="ED19">
        <v>15</v>
      </c>
      <c r="EE19">
        <v>1599841082.0999999</v>
      </c>
      <c r="EF19" t="s">
        <v>382</v>
      </c>
      <c r="EG19">
        <v>1599841080.5999999</v>
      </c>
      <c r="EH19">
        <v>1599841082.0999999</v>
      </c>
      <c r="EI19">
        <v>30</v>
      </c>
      <c r="EJ19">
        <v>0.187</v>
      </c>
      <c r="EK19">
        <v>0.01</v>
      </c>
      <c r="EL19">
        <v>33.476999999999997</v>
      </c>
      <c r="EM19">
        <v>1.2370000000000001</v>
      </c>
      <c r="EN19">
        <v>400</v>
      </c>
      <c r="EO19">
        <v>15</v>
      </c>
      <c r="EP19">
        <v>0.09</v>
      </c>
      <c r="EQ19">
        <v>0.03</v>
      </c>
      <c r="ER19">
        <v>-21.97383</v>
      </c>
      <c r="ES19">
        <v>7.5532457786177898E-2</v>
      </c>
      <c r="ET19">
        <v>0.135021835641499</v>
      </c>
      <c r="EU19">
        <v>1</v>
      </c>
      <c r="EV19">
        <v>3.6221749999999999</v>
      </c>
      <c r="EW19">
        <v>1.6163527204505101E-2</v>
      </c>
      <c r="EX19">
        <v>2.4306295480800702E-3</v>
      </c>
      <c r="EY19">
        <v>1</v>
      </c>
      <c r="EZ19">
        <v>2</v>
      </c>
      <c r="FA19">
        <v>2</v>
      </c>
      <c r="FB19" t="s">
        <v>383</v>
      </c>
      <c r="FC19">
        <v>2.93702</v>
      </c>
      <c r="FD19">
        <v>2.8851900000000001</v>
      </c>
      <c r="FE19">
        <v>8.9177500000000007E-2</v>
      </c>
      <c r="FF19">
        <v>0.10005699999999999</v>
      </c>
      <c r="FG19">
        <v>9.3572299999999997E-2</v>
      </c>
      <c r="FH19">
        <v>8.2581299999999996E-2</v>
      </c>
      <c r="FI19">
        <v>29364</v>
      </c>
      <c r="FJ19">
        <v>29489.4</v>
      </c>
      <c r="FK19">
        <v>29849.4</v>
      </c>
      <c r="FL19">
        <v>29877.1</v>
      </c>
      <c r="FM19">
        <v>36052</v>
      </c>
      <c r="FN19">
        <v>35025.599999999999</v>
      </c>
      <c r="FO19">
        <v>43227</v>
      </c>
      <c r="FP19">
        <v>40969.1</v>
      </c>
      <c r="FQ19">
        <v>2.0792700000000002</v>
      </c>
      <c r="FR19">
        <v>2.0692499999999998</v>
      </c>
      <c r="FS19">
        <v>3.4868700000000002E-2</v>
      </c>
      <c r="FT19">
        <v>0</v>
      </c>
      <c r="FU19">
        <v>22.4405</v>
      </c>
      <c r="FV19">
        <v>999.9</v>
      </c>
      <c r="FW19">
        <v>35.801000000000002</v>
      </c>
      <c r="FX19">
        <v>28.943000000000001</v>
      </c>
      <c r="FY19">
        <v>14.146000000000001</v>
      </c>
      <c r="FZ19">
        <v>63.5139</v>
      </c>
      <c r="GA19">
        <v>36.414299999999997</v>
      </c>
      <c r="GB19">
        <v>1</v>
      </c>
      <c r="GC19">
        <v>-0.102551</v>
      </c>
      <c r="GD19">
        <v>1.5057499999999999</v>
      </c>
      <c r="GE19">
        <v>20.252300000000002</v>
      </c>
      <c r="GF19">
        <v>5.2478400000000001</v>
      </c>
      <c r="GG19">
        <v>12.039899999999999</v>
      </c>
      <c r="GH19">
        <v>5.0256999999999996</v>
      </c>
      <c r="GI19">
        <v>3.3010000000000002</v>
      </c>
      <c r="GJ19">
        <v>999.9</v>
      </c>
      <c r="GK19">
        <v>9999</v>
      </c>
      <c r="GL19">
        <v>9999</v>
      </c>
      <c r="GM19">
        <v>9999</v>
      </c>
      <c r="GN19">
        <v>1.8778999999999999</v>
      </c>
      <c r="GO19">
        <v>1.8795599999999999</v>
      </c>
      <c r="GP19">
        <v>1.8784099999999999</v>
      </c>
      <c r="GQ19">
        <v>1.8789</v>
      </c>
      <c r="GR19">
        <v>1.8803700000000001</v>
      </c>
      <c r="GS19">
        <v>1.87496</v>
      </c>
      <c r="GT19">
        <v>1.88202</v>
      </c>
      <c r="GU19">
        <v>1.87683</v>
      </c>
      <c r="GV19">
        <v>0</v>
      </c>
      <c r="GW19">
        <v>0</v>
      </c>
      <c r="GX19">
        <v>0</v>
      </c>
      <c r="GY19">
        <v>0</v>
      </c>
      <c r="GZ19" t="s">
        <v>375</v>
      </c>
      <c r="HA19" t="s">
        <v>376</v>
      </c>
      <c r="HB19" t="s">
        <v>377</v>
      </c>
      <c r="HC19" t="s">
        <v>377</v>
      </c>
      <c r="HD19" t="s">
        <v>377</v>
      </c>
      <c r="HE19" t="s">
        <v>377</v>
      </c>
      <c r="HF19">
        <v>0</v>
      </c>
      <c r="HG19">
        <v>100</v>
      </c>
      <c r="HH19">
        <v>100</v>
      </c>
      <c r="HI19">
        <v>33.478000000000002</v>
      </c>
      <c r="HJ19">
        <v>1.2367999999999999</v>
      </c>
      <c r="HK19">
        <v>33.477249999999998</v>
      </c>
      <c r="HL19">
        <v>0</v>
      </c>
      <c r="HM19">
        <v>0</v>
      </c>
      <c r="HN19">
        <v>0</v>
      </c>
      <c r="HO19">
        <v>1.23680952380952</v>
      </c>
      <c r="HP19">
        <v>0</v>
      </c>
      <c r="HQ19">
        <v>0</v>
      </c>
      <c r="HR19">
        <v>0</v>
      </c>
      <c r="HS19">
        <v>-1</v>
      </c>
      <c r="HT19">
        <v>-1</v>
      </c>
      <c r="HU19">
        <v>-1</v>
      </c>
      <c r="HV19">
        <v>-1</v>
      </c>
      <c r="HW19">
        <v>0.6</v>
      </c>
      <c r="HX19">
        <v>0.5</v>
      </c>
      <c r="HY19">
        <v>2</v>
      </c>
      <c r="HZ19">
        <v>480.45299999999997</v>
      </c>
      <c r="IA19">
        <v>527.86199999999997</v>
      </c>
      <c r="IB19">
        <v>21.273800000000001</v>
      </c>
      <c r="IC19">
        <v>25.989899999999999</v>
      </c>
      <c r="ID19">
        <v>30.000399999999999</v>
      </c>
      <c r="IE19">
        <v>26.029399999999999</v>
      </c>
      <c r="IF19">
        <v>26.009799999999998</v>
      </c>
      <c r="IG19">
        <v>18.605799999999999</v>
      </c>
      <c r="IH19">
        <v>100</v>
      </c>
      <c r="II19">
        <v>2.3953000000000002</v>
      </c>
      <c r="IJ19">
        <v>21.258400000000002</v>
      </c>
      <c r="IK19">
        <v>400</v>
      </c>
      <c r="IL19">
        <v>10.667899999999999</v>
      </c>
      <c r="IM19">
        <v>101.15600000000001</v>
      </c>
      <c r="IN19">
        <v>111.557</v>
      </c>
    </row>
    <row r="20" spans="1:248" x14ac:dyDescent="0.35">
      <c r="A20">
        <v>3</v>
      </c>
      <c r="B20">
        <v>1599841211.0999999</v>
      </c>
      <c r="C20">
        <v>4443.0999999046298</v>
      </c>
      <c r="D20" t="s">
        <v>384</v>
      </c>
      <c r="E20" t="s">
        <v>385</v>
      </c>
      <c r="F20">
        <v>1599841211.0999999</v>
      </c>
      <c r="G20">
        <f t="shared" si="0"/>
        <v>3.0177146345790966E-3</v>
      </c>
      <c r="H20">
        <f t="shared" si="1"/>
        <v>16.898936010494015</v>
      </c>
      <c r="I20">
        <f t="shared" si="2"/>
        <v>378.31900000000002</v>
      </c>
      <c r="J20">
        <f t="shared" si="3"/>
        <v>286.26026168149491</v>
      </c>
      <c r="K20">
        <f t="shared" si="4"/>
        <v>29.098660467102643</v>
      </c>
      <c r="L20">
        <f t="shared" si="5"/>
        <v>38.456529259734999</v>
      </c>
      <c r="M20">
        <f t="shared" si="6"/>
        <v>0.32746677291796944</v>
      </c>
      <c r="N20">
        <f t="shared" si="7"/>
        <v>2.9556530594398565</v>
      </c>
      <c r="O20">
        <f t="shared" si="8"/>
        <v>0.30856325958675768</v>
      </c>
      <c r="P20">
        <f t="shared" si="9"/>
        <v>0.19445944642935148</v>
      </c>
      <c r="Q20">
        <f t="shared" si="10"/>
        <v>177.75701330501255</v>
      </c>
      <c r="R20">
        <f t="shared" si="11"/>
        <v>23.876389072366152</v>
      </c>
      <c r="S20">
        <f t="shared" si="12"/>
        <v>23.011500000000002</v>
      </c>
      <c r="T20">
        <f t="shared" si="13"/>
        <v>2.8216849836635749</v>
      </c>
      <c r="U20">
        <f t="shared" si="14"/>
        <v>63.232872946892627</v>
      </c>
      <c r="V20">
        <f t="shared" si="15"/>
        <v>1.8503949966209996</v>
      </c>
      <c r="W20">
        <f t="shared" si="16"/>
        <v>2.9263180848592634</v>
      </c>
      <c r="X20">
        <f t="shared" si="17"/>
        <v>0.9712899870425753</v>
      </c>
      <c r="Y20">
        <f t="shared" si="18"/>
        <v>-133.08121538493816</v>
      </c>
      <c r="Z20">
        <f t="shared" si="19"/>
        <v>96.085136147534186</v>
      </c>
      <c r="AA20">
        <f t="shared" si="20"/>
        <v>6.7603087247021971</v>
      </c>
      <c r="AB20">
        <f t="shared" si="21"/>
        <v>147.52124279231077</v>
      </c>
      <c r="AC20">
        <v>19</v>
      </c>
      <c r="AD20">
        <v>4</v>
      </c>
      <c r="AE20">
        <f t="shared" si="22"/>
        <v>1</v>
      </c>
      <c r="AF20">
        <f t="shared" si="23"/>
        <v>0</v>
      </c>
      <c r="AG20">
        <f t="shared" si="24"/>
        <v>54279.601819874377</v>
      </c>
      <c r="AH20" t="s">
        <v>372</v>
      </c>
      <c r="AI20">
        <v>10475.9</v>
      </c>
      <c r="AJ20">
        <v>599.18461538461497</v>
      </c>
      <c r="AK20">
        <v>3038.65</v>
      </c>
      <c r="AL20">
        <f t="shared" si="25"/>
        <v>2439.4653846153851</v>
      </c>
      <c r="AM20">
        <f t="shared" si="26"/>
        <v>0.80281223063379625</v>
      </c>
      <c r="AN20">
        <v>-1.1056271312606101</v>
      </c>
      <c r="AO20" t="s">
        <v>386</v>
      </c>
      <c r="AP20">
        <v>10478.200000000001</v>
      </c>
      <c r="AQ20">
        <v>792.31848000000002</v>
      </c>
      <c r="AR20">
        <v>1097.8</v>
      </c>
      <c r="AS20">
        <f t="shared" si="27"/>
        <v>0.27826700674075422</v>
      </c>
      <c r="AT20">
        <v>0.5</v>
      </c>
      <c r="AU20">
        <f t="shared" si="28"/>
        <v>925.09050104320795</v>
      </c>
      <c r="AV20">
        <f t="shared" si="29"/>
        <v>16.898936010494015</v>
      </c>
      <c r="AW20">
        <f t="shared" si="30"/>
        <v>128.71108234479902</v>
      </c>
      <c r="AX20">
        <f t="shared" si="31"/>
        <v>0.46766259792311898</v>
      </c>
      <c r="AY20">
        <f t="shared" si="32"/>
        <v>1.9462488395947428E-2</v>
      </c>
      <c r="AZ20">
        <f t="shared" si="33"/>
        <v>1.7679449808708327</v>
      </c>
      <c r="BA20" t="s">
        <v>387</v>
      </c>
      <c r="BB20">
        <v>584.4</v>
      </c>
      <c r="BC20">
        <f t="shared" si="34"/>
        <v>513.4</v>
      </c>
      <c r="BD20">
        <f t="shared" si="35"/>
        <v>0.59501659524737038</v>
      </c>
      <c r="BE20">
        <f t="shared" si="36"/>
        <v>0.790811856982785</v>
      </c>
      <c r="BF20">
        <f t="shared" si="37"/>
        <v>0.61265963591484052</v>
      </c>
      <c r="BG20">
        <f t="shared" si="38"/>
        <v>0.79560464855950452</v>
      </c>
      <c r="BH20">
        <f t="shared" si="39"/>
        <v>0.43887364366733345</v>
      </c>
      <c r="BI20">
        <f t="shared" si="40"/>
        <v>0.5611263563326665</v>
      </c>
      <c r="BJ20">
        <v>532</v>
      </c>
      <c r="BK20">
        <v>300</v>
      </c>
      <c r="BL20">
        <v>300</v>
      </c>
      <c r="BM20">
        <v>300</v>
      </c>
      <c r="BN20">
        <v>10478.200000000001</v>
      </c>
      <c r="BO20">
        <v>1056.8900000000001</v>
      </c>
      <c r="BP20">
        <v>-7.7773599999999997E-3</v>
      </c>
      <c r="BQ20">
        <v>0.83</v>
      </c>
      <c r="BR20" t="s">
        <v>373</v>
      </c>
      <c r="BS20" t="s">
        <v>373</v>
      </c>
      <c r="BT20" t="s">
        <v>373</v>
      </c>
      <c r="BU20" t="s">
        <v>373</v>
      </c>
      <c r="BV20" t="s">
        <v>373</v>
      </c>
      <c r="BW20" t="s">
        <v>373</v>
      </c>
      <c r="BX20" t="s">
        <v>373</v>
      </c>
      <c r="BY20" t="s">
        <v>373</v>
      </c>
      <c r="BZ20" t="s">
        <v>373</v>
      </c>
      <c r="CA20" t="s">
        <v>373</v>
      </c>
      <c r="CB20">
        <f t="shared" si="41"/>
        <v>1099.8900000000001</v>
      </c>
      <c r="CC20">
        <f t="shared" si="42"/>
        <v>925.09050104320795</v>
      </c>
      <c r="CD20">
        <f t="shared" si="43"/>
        <v>0.84107547213194767</v>
      </c>
      <c r="CE20">
        <f t="shared" si="44"/>
        <v>0.19215094426389542</v>
      </c>
      <c r="CF20">
        <v>1599841211.0999999</v>
      </c>
      <c r="CG20">
        <v>378.31900000000002</v>
      </c>
      <c r="CH20">
        <v>399.96199999999999</v>
      </c>
      <c r="CI20">
        <v>18.203399999999998</v>
      </c>
      <c r="CJ20">
        <v>14.648999999999999</v>
      </c>
      <c r="CK20">
        <v>344.83100000000002</v>
      </c>
      <c r="CL20">
        <v>16.965</v>
      </c>
      <c r="CM20">
        <v>500.13200000000001</v>
      </c>
      <c r="CN20">
        <v>101.45099999999999</v>
      </c>
      <c r="CO20">
        <v>0.20006499999999999</v>
      </c>
      <c r="CP20">
        <v>23.6145</v>
      </c>
      <c r="CQ20">
        <v>23.011500000000002</v>
      </c>
      <c r="CR20">
        <v>999.9</v>
      </c>
      <c r="CS20">
        <v>0</v>
      </c>
      <c r="CT20">
        <v>0</v>
      </c>
      <c r="CU20">
        <v>10004.4</v>
      </c>
      <c r="CV20">
        <v>0</v>
      </c>
      <c r="CW20">
        <v>1.5289399999999999E-3</v>
      </c>
      <c r="CX20">
        <v>-21.6434</v>
      </c>
      <c r="CY20">
        <v>385.33300000000003</v>
      </c>
      <c r="CZ20">
        <v>405.90899999999999</v>
      </c>
      <c r="DA20">
        <v>3.55444</v>
      </c>
      <c r="DB20">
        <v>399.96199999999999</v>
      </c>
      <c r="DC20">
        <v>14.648999999999999</v>
      </c>
      <c r="DD20">
        <v>1.84676</v>
      </c>
      <c r="DE20">
        <v>1.4861599999999999</v>
      </c>
      <c r="DF20">
        <v>16.188300000000002</v>
      </c>
      <c r="DG20">
        <v>12.826499999999999</v>
      </c>
      <c r="DH20">
        <v>1099.8900000000001</v>
      </c>
      <c r="DI20">
        <v>0.96398600000000001</v>
      </c>
      <c r="DJ20">
        <v>3.6014299999999999E-2</v>
      </c>
      <c r="DK20">
        <v>0</v>
      </c>
      <c r="DL20">
        <v>792.31299999999999</v>
      </c>
      <c r="DM20">
        <v>4.9990300000000003</v>
      </c>
      <c r="DN20">
        <v>8587.86</v>
      </c>
      <c r="DO20">
        <v>8705.51</v>
      </c>
      <c r="DP20">
        <v>38.436999999999998</v>
      </c>
      <c r="DQ20">
        <v>41.25</v>
      </c>
      <c r="DR20">
        <v>40</v>
      </c>
      <c r="DS20">
        <v>40.186999999999998</v>
      </c>
      <c r="DT20">
        <v>40.561999999999998</v>
      </c>
      <c r="DU20">
        <v>1055.46</v>
      </c>
      <c r="DV20">
        <v>39.43</v>
      </c>
      <c r="DW20">
        <v>0</v>
      </c>
      <c r="DX20">
        <v>96.5</v>
      </c>
      <c r="DY20">
        <v>0</v>
      </c>
      <c r="DZ20">
        <v>792.31848000000002</v>
      </c>
      <c r="EA20">
        <v>2.0963077100671201</v>
      </c>
      <c r="EB20">
        <v>20.347692371852698</v>
      </c>
      <c r="EC20">
        <v>8585.9928</v>
      </c>
      <c r="ED20">
        <v>15</v>
      </c>
      <c r="EE20">
        <v>1599841175.0999999</v>
      </c>
      <c r="EF20" t="s">
        <v>388</v>
      </c>
      <c r="EG20">
        <v>1599841166.5999999</v>
      </c>
      <c r="EH20">
        <v>1599841175.0999999</v>
      </c>
      <c r="EI20">
        <v>31</v>
      </c>
      <c r="EJ20">
        <v>1.0999999999999999E-2</v>
      </c>
      <c r="EK20">
        <v>2E-3</v>
      </c>
      <c r="EL20">
        <v>33.488</v>
      </c>
      <c r="EM20">
        <v>1.238</v>
      </c>
      <c r="EN20">
        <v>400</v>
      </c>
      <c r="EO20">
        <v>15</v>
      </c>
      <c r="EP20">
        <v>0.1</v>
      </c>
      <c r="EQ20">
        <v>0.04</v>
      </c>
      <c r="ER20">
        <v>-21.6931175</v>
      </c>
      <c r="ES20">
        <v>-7.0708818011191402E-2</v>
      </c>
      <c r="ET20">
        <v>2.6959106879679499E-2</v>
      </c>
      <c r="EU20">
        <v>1</v>
      </c>
      <c r="EV20">
        <v>3.5567177499999998</v>
      </c>
      <c r="EW20">
        <v>6.1926078799236601E-3</v>
      </c>
      <c r="EX20">
        <v>1.4920597968915599E-3</v>
      </c>
      <c r="EY20">
        <v>1</v>
      </c>
      <c r="EZ20">
        <v>2</v>
      </c>
      <c r="FA20">
        <v>2</v>
      </c>
      <c r="FB20" t="s">
        <v>383</v>
      </c>
      <c r="FC20">
        <v>2.9374899999999999</v>
      </c>
      <c r="FD20">
        <v>2.8853</v>
      </c>
      <c r="FE20">
        <v>8.9264499999999997E-2</v>
      </c>
      <c r="FF20">
        <v>0.10006900000000001</v>
      </c>
      <c r="FG20">
        <v>9.3324599999999994E-2</v>
      </c>
      <c r="FH20">
        <v>8.2629099999999997E-2</v>
      </c>
      <c r="FI20">
        <v>29361.7</v>
      </c>
      <c r="FJ20">
        <v>29490.400000000001</v>
      </c>
      <c r="FK20">
        <v>29849.8</v>
      </c>
      <c r="FL20">
        <v>29878.3</v>
      </c>
      <c r="FM20">
        <v>36062.1</v>
      </c>
      <c r="FN20">
        <v>35025.1</v>
      </c>
      <c r="FO20">
        <v>43227.199999999997</v>
      </c>
      <c r="FP20">
        <v>40970.6</v>
      </c>
      <c r="FQ20">
        <v>2.07965</v>
      </c>
      <c r="FR20">
        <v>2.0694699999999999</v>
      </c>
      <c r="FS20">
        <v>2.9072199999999999E-2</v>
      </c>
      <c r="FT20">
        <v>0</v>
      </c>
      <c r="FU20">
        <v>22.532699999999998</v>
      </c>
      <c r="FV20">
        <v>999.9</v>
      </c>
      <c r="FW20">
        <v>35.631</v>
      </c>
      <c r="FX20">
        <v>28.952999999999999</v>
      </c>
      <c r="FY20">
        <v>14.087</v>
      </c>
      <c r="FZ20">
        <v>63.503900000000002</v>
      </c>
      <c r="GA20">
        <v>36.017600000000002</v>
      </c>
      <c r="GB20">
        <v>1</v>
      </c>
      <c r="GC20">
        <v>-0.10490099999999999</v>
      </c>
      <c r="GD20">
        <v>1.36269</v>
      </c>
      <c r="GE20">
        <v>20.254899999999999</v>
      </c>
      <c r="GF20">
        <v>5.2520300000000004</v>
      </c>
      <c r="GG20">
        <v>12.039899999999999</v>
      </c>
      <c r="GH20">
        <v>5.0254000000000003</v>
      </c>
      <c r="GI20">
        <v>3.3008500000000001</v>
      </c>
      <c r="GJ20">
        <v>999.9</v>
      </c>
      <c r="GK20">
        <v>9999</v>
      </c>
      <c r="GL20">
        <v>9999</v>
      </c>
      <c r="GM20">
        <v>9999</v>
      </c>
      <c r="GN20">
        <v>1.8778999999999999</v>
      </c>
      <c r="GO20">
        <v>1.87958</v>
      </c>
      <c r="GP20">
        <v>1.87843</v>
      </c>
      <c r="GQ20">
        <v>1.8788899999999999</v>
      </c>
      <c r="GR20">
        <v>1.8803700000000001</v>
      </c>
      <c r="GS20">
        <v>1.8749499999999999</v>
      </c>
      <c r="GT20">
        <v>1.8819999999999999</v>
      </c>
      <c r="GU20">
        <v>1.87683</v>
      </c>
      <c r="GV20">
        <v>0</v>
      </c>
      <c r="GW20">
        <v>0</v>
      </c>
      <c r="GX20">
        <v>0</v>
      </c>
      <c r="GY20">
        <v>0</v>
      </c>
      <c r="GZ20" t="s">
        <v>375</v>
      </c>
      <c r="HA20" t="s">
        <v>376</v>
      </c>
      <c r="HB20" t="s">
        <v>377</v>
      </c>
      <c r="HC20" t="s">
        <v>377</v>
      </c>
      <c r="HD20" t="s">
        <v>377</v>
      </c>
      <c r="HE20" t="s">
        <v>377</v>
      </c>
      <c r="HF20">
        <v>0</v>
      </c>
      <c r="HG20">
        <v>100</v>
      </c>
      <c r="HH20">
        <v>100</v>
      </c>
      <c r="HI20">
        <v>33.488</v>
      </c>
      <c r="HJ20">
        <v>1.2383999999999999</v>
      </c>
      <c r="HK20">
        <v>33.488050000000001</v>
      </c>
      <c r="HL20">
        <v>0</v>
      </c>
      <c r="HM20">
        <v>0</v>
      </c>
      <c r="HN20">
        <v>0</v>
      </c>
      <c r="HO20">
        <v>1.2384809523809499</v>
      </c>
      <c r="HP20">
        <v>0</v>
      </c>
      <c r="HQ20">
        <v>0</v>
      </c>
      <c r="HR20">
        <v>0</v>
      </c>
      <c r="HS20">
        <v>-1</v>
      </c>
      <c r="HT20">
        <v>-1</v>
      </c>
      <c r="HU20">
        <v>-1</v>
      </c>
      <c r="HV20">
        <v>-1</v>
      </c>
      <c r="HW20">
        <v>0.7</v>
      </c>
      <c r="HX20">
        <v>0.6</v>
      </c>
      <c r="HY20">
        <v>2</v>
      </c>
      <c r="HZ20">
        <v>480.49099999999999</v>
      </c>
      <c r="IA20">
        <v>527.79700000000003</v>
      </c>
      <c r="IB20">
        <v>21.4087</v>
      </c>
      <c r="IC20">
        <v>25.966999999999999</v>
      </c>
      <c r="ID20">
        <v>29.9999</v>
      </c>
      <c r="IE20">
        <v>26.0076</v>
      </c>
      <c r="IF20">
        <v>25.9877</v>
      </c>
      <c r="IG20">
        <v>18.614899999999999</v>
      </c>
      <c r="IH20">
        <v>100</v>
      </c>
      <c r="II20">
        <v>0</v>
      </c>
      <c r="IJ20">
        <v>21.336200000000002</v>
      </c>
      <c r="IK20">
        <v>400</v>
      </c>
      <c r="IL20">
        <v>4.4269699999999998</v>
      </c>
      <c r="IM20">
        <v>101.157</v>
      </c>
      <c r="IN20">
        <v>111.56100000000001</v>
      </c>
    </row>
    <row r="21" spans="1:248" x14ac:dyDescent="0.35">
      <c r="A21">
        <v>4</v>
      </c>
      <c r="B21">
        <v>1599841278.0999999</v>
      </c>
      <c r="C21">
        <v>4510.0999999046298</v>
      </c>
      <c r="D21" t="s">
        <v>389</v>
      </c>
      <c r="E21" t="s">
        <v>390</v>
      </c>
      <c r="F21">
        <v>1599841278.0999999</v>
      </c>
      <c r="G21">
        <f t="shared" si="0"/>
        <v>2.967160802380615E-3</v>
      </c>
      <c r="H21">
        <f t="shared" si="1"/>
        <v>16.645148782990937</v>
      </c>
      <c r="I21">
        <f t="shared" si="2"/>
        <v>378.61799999999999</v>
      </c>
      <c r="J21">
        <f t="shared" si="3"/>
        <v>286.13593881725478</v>
      </c>
      <c r="K21">
        <f t="shared" si="4"/>
        <v>29.085165366140149</v>
      </c>
      <c r="L21">
        <f t="shared" si="5"/>
        <v>38.485788210023998</v>
      </c>
      <c r="M21">
        <f t="shared" si="6"/>
        <v>0.32072992419527241</v>
      </c>
      <c r="N21">
        <f t="shared" si="7"/>
        <v>2.9532834531441075</v>
      </c>
      <c r="O21">
        <f t="shared" si="8"/>
        <v>0.30255937144109452</v>
      </c>
      <c r="P21">
        <f t="shared" si="9"/>
        <v>0.19064632073234816</v>
      </c>
      <c r="Q21">
        <f t="shared" si="10"/>
        <v>145.85486565523559</v>
      </c>
      <c r="R21">
        <f t="shared" si="11"/>
        <v>23.687014689679849</v>
      </c>
      <c r="S21">
        <f t="shared" si="12"/>
        <v>23.0001</v>
      </c>
      <c r="T21">
        <f t="shared" si="13"/>
        <v>2.8197387902844522</v>
      </c>
      <c r="U21">
        <f t="shared" si="14"/>
        <v>63.133627506295788</v>
      </c>
      <c r="V21">
        <f t="shared" si="15"/>
        <v>1.8457662779712001</v>
      </c>
      <c r="W21">
        <f t="shared" si="16"/>
        <v>2.9235866064992657</v>
      </c>
      <c r="X21">
        <f t="shared" si="17"/>
        <v>0.9739725123132521</v>
      </c>
      <c r="Y21">
        <f t="shared" si="18"/>
        <v>-130.85179138498512</v>
      </c>
      <c r="Z21">
        <f t="shared" si="19"/>
        <v>95.35531135626465</v>
      </c>
      <c r="AA21">
        <f t="shared" si="20"/>
        <v>6.7134287416586647</v>
      </c>
      <c r="AB21">
        <f t="shared" si="21"/>
        <v>117.07181436817379</v>
      </c>
      <c r="AC21">
        <v>18</v>
      </c>
      <c r="AD21">
        <v>4</v>
      </c>
      <c r="AE21">
        <f t="shared" si="22"/>
        <v>1</v>
      </c>
      <c r="AF21">
        <f t="shared" si="23"/>
        <v>0</v>
      </c>
      <c r="AG21">
        <f t="shared" si="24"/>
        <v>54212.395944029289</v>
      </c>
      <c r="AH21" t="s">
        <v>372</v>
      </c>
      <c r="AI21">
        <v>10475.9</v>
      </c>
      <c r="AJ21">
        <v>599.18461538461497</v>
      </c>
      <c r="AK21">
        <v>3038.65</v>
      </c>
      <c r="AL21">
        <f t="shared" si="25"/>
        <v>2439.4653846153851</v>
      </c>
      <c r="AM21">
        <f t="shared" si="26"/>
        <v>0.80281223063379625</v>
      </c>
      <c r="AN21">
        <v>-1.1056271312606101</v>
      </c>
      <c r="AO21" t="s">
        <v>391</v>
      </c>
      <c r="AP21">
        <v>10480.700000000001</v>
      </c>
      <c r="AQ21">
        <v>797.82892307692305</v>
      </c>
      <c r="AR21">
        <v>1197.02</v>
      </c>
      <c r="AS21">
        <f t="shared" si="27"/>
        <v>0.33348739112385506</v>
      </c>
      <c r="AT21">
        <v>0.5</v>
      </c>
      <c r="AU21">
        <f t="shared" si="28"/>
        <v>757.19483602270407</v>
      </c>
      <c r="AV21">
        <f t="shared" si="29"/>
        <v>16.645148782990937</v>
      </c>
      <c r="AW21">
        <f t="shared" si="30"/>
        <v>126.2574652188334</v>
      </c>
      <c r="AX21">
        <f t="shared" si="31"/>
        <v>0.51076005413443382</v>
      </c>
      <c r="AY21">
        <f t="shared" si="32"/>
        <v>2.3442811638138668E-2</v>
      </c>
      <c r="AZ21">
        <f t="shared" si="33"/>
        <v>1.5385123055588046</v>
      </c>
      <c r="BA21" t="s">
        <v>392</v>
      </c>
      <c r="BB21">
        <v>585.63</v>
      </c>
      <c r="BC21">
        <f t="shared" si="34"/>
        <v>611.39</v>
      </c>
      <c r="BD21">
        <f t="shared" si="35"/>
        <v>0.65292379156197666</v>
      </c>
      <c r="BE21">
        <f t="shared" si="36"/>
        <v>0.75076028731930444</v>
      </c>
      <c r="BF21">
        <f t="shared" si="37"/>
        <v>0.66772741660297497</v>
      </c>
      <c r="BG21">
        <f t="shared" si="38"/>
        <v>0.75493180252293601</v>
      </c>
      <c r="BH21">
        <f t="shared" si="39"/>
        <v>0.4792653524991019</v>
      </c>
      <c r="BI21">
        <f t="shared" si="40"/>
        <v>0.52073464750089804</v>
      </c>
      <c r="BJ21">
        <v>534</v>
      </c>
      <c r="BK21">
        <v>300</v>
      </c>
      <c r="BL21">
        <v>300</v>
      </c>
      <c r="BM21">
        <v>300</v>
      </c>
      <c r="BN21">
        <v>10480.700000000001</v>
      </c>
      <c r="BO21">
        <v>1148.1500000000001</v>
      </c>
      <c r="BP21">
        <v>-7.9521899999999996E-3</v>
      </c>
      <c r="BQ21">
        <v>1</v>
      </c>
      <c r="BR21" t="s">
        <v>373</v>
      </c>
      <c r="BS21" t="s">
        <v>373</v>
      </c>
      <c r="BT21" t="s">
        <v>373</v>
      </c>
      <c r="BU21" t="s">
        <v>373</v>
      </c>
      <c r="BV21" t="s">
        <v>373</v>
      </c>
      <c r="BW21" t="s">
        <v>373</v>
      </c>
      <c r="BX21" t="s">
        <v>373</v>
      </c>
      <c r="BY21" t="s">
        <v>373</v>
      </c>
      <c r="BZ21" t="s">
        <v>373</v>
      </c>
      <c r="CA21" t="s">
        <v>373</v>
      </c>
      <c r="CB21">
        <f t="shared" si="41"/>
        <v>900.01599999999996</v>
      </c>
      <c r="CC21">
        <f t="shared" si="42"/>
        <v>757.19483602270407</v>
      </c>
      <c r="CD21">
        <f t="shared" si="43"/>
        <v>0.84131263891164609</v>
      </c>
      <c r="CE21">
        <f t="shared" si="44"/>
        <v>0.19262527782329225</v>
      </c>
      <c r="CF21">
        <v>1599841278.0999999</v>
      </c>
      <c r="CG21">
        <v>378.61799999999999</v>
      </c>
      <c r="CH21">
        <v>399.93700000000001</v>
      </c>
      <c r="CI21">
        <v>18.1584</v>
      </c>
      <c r="CJ21">
        <v>14.663</v>
      </c>
      <c r="CK21">
        <v>345.18700000000001</v>
      </c>
      <c r="CL21">
        <v>16.920400000000001</v>
      </c>
      <c r="CM21">
        <v>500.077</v>
      </c>
      <c r="CN21">
        <v>101.44799999999999</v>
      </c>
      <c r="CO21">
        <v>0.200068</v>
      </c>
      <c r="CP21">
        <v>23.599</v>
      </c>
      <c r="CQ21">
        <v>23.0001</v>
      </c>
      <c r="CR21">
        <v>999.9</v>
      </c>
      <c r="CS21">
        <v>0</v>
      </c>
      <c r="CT21">
        <v>0</v>
      </c>
      <c r="CU21">
        <v>9991.25</v>
      </c>
      <c r="CV21">
        <v>0</v>
      </c>
      <c r="CW21">
        <v>1.5289399999999999E-3</v>
      </c>
      <c r="CX21">
        <v>-21.2622</v>
      </c>
      <c r="CY21">
        <v>385.67899999999997</v>
      </c>
      <c r="CZ21">
        <v>405.88900000000001</v>
      </c>
      <c r="DA21">
        <v>3.49586</v>
      </c>
      <c r="DB21">
        <v>399.93700000000001</v>
      </c>
      <c r="DC21">
        <v>14.663</v>
      </c>
      <c r="DD21">
        <v>1.8421799999999999</v>
      </c>
      <c r="DE21">
        <v>1.4875400000000001</v>
      </c>
      <c r="DF21">
        <v>16.1494</v>
      </c>
      <c r="DG21">
        <v>12.8407</v>
      </c>
      <c r="DH21">
        <v>900.01599999999996</v>
      </c>
      <c r="DI21">
        <v>0.95600499999999999</v>
      </c>
      <c r="DJ21">
        <v>4.3994900000000003E-2</v>
      </c>
      <c r="DK21">
        <v>0</v>
      </c>
      <c r="DL21">
        <v>799.63699999999994</v>
      </c>
      <c r="DM21">
        <v>4.9990300000000003</v>
      </c>
      <c r="DN21">
        <v>7085.94</v>
      </c>
      <c r="DO21">
        <v>7097.89</v>
      </c>
      <c r="DP21">
        <v>38.311999999999998</v>
      </c>
      <c r="DQ21">
        <v>41.25</v>
      </c>
      <c r="DR21">
        <v>40</v>
      </c>
      <c r="DS21">
        <v>40.186999999999998</v>
      </c>
      <c r="DT21">
        <v>40.5</v>
      </c>
      <c r="DU21">
        <v>855.64</v>
      </c>
      <c r="DV21">
        <v>39.380000000000003</v>
      </c>
      <c r="DW21">
        <v>0</v>
      </c>
      <c r="DX21">
        <v>66.700000047683702</v>
      </c>
      <c r="DY21">
        <v>0</v>
      </c>
      <c r="DZ21">
        <v>797.82892307692305</v>
      </c>
      <c r="EA21">
        <v>13.8274871448595</v>
      </c>
      <c r="EB21">
        <v>111.747692219434</v>
      </c>
      <c r="EC21">
        <v>7072.1423076923102</v>
      </c>
      <c r="ED21">
        <v>15</v>
      </c>
      <c r="EE21">
        <v>1599841302.0999999</v>
      </c>
      <c r="EF21" t="s">
        <v>393</v>
      </c>
      <c r="EG21">
        <v>1599841296.0999999</v>
      </c>
      <c r="EH21">
        <v>1599841302.0999999</v>
      </c>
      <c r="EI21">
        <v>32</v>
      </c>
      <c r="EJ21">
        <v>-5.7000000000000002E-2</v>
      </c>
      <c r="EK21">
        <v>-1E-3</v>
      </c>
      <c r="EL21">
        <v>33.430999999999997</v>
      </c>
      <c r="EM21">
        <v>1.238</v>
      </c>
      <c r="EN21">
        <v>400</v>
      </c>
      <c r="EO21">
        <v>15</v>
      </c>
      <c r="EP21">
        <v>0.12</v>
      </c>
      <c r="EQ21">
        <v>0.03</v>
      </c>
      <c r="ER21">
        <v>-21.343622499999999</v>
      </c>
      <c r="ES21">
        <v>-9.4772983114341097E-3</v>
      </c>
      <c r="ET21">
        <v>7.48883852393014E-2</v>
      </c>
      <c r="EU21">
        <v>1</v>
      </c>
      <c r="EV21">
        <v>3.5019072499999999</v>
      </c>
      <c r="EW21">
        <v>-6.3474484052553307E-2</v>
      </c>
      <c r="EX21">
        <v>6.5957137549699099E-3</v>
      </c>
      <c r="EY21">
        <v>1</v>
      </c>
      <c r="EZ21">
        <v>2</v>
      </c>
      <c r="FA21">
        <v>2</v>
      </c>
      <c r="FB21" t="s">
        <v>383</v>
      </c>
      <c r="FC21">
        <v>2.93737</v>
      </c>
      <c r="FD21">
        <v>2.8851900000000001</v>
      </c>
      <c r="FE21">
        <v>8.93399E-2</v>
      </c>
      <c r="FF21">
        <v>0.100066</v>
      </c>
      <c r="FG21">
        <v>9.3148700000000001E-2</v>
      </c>
      <c r="FH21">
        <v>8.2688300000000006E-2</v>
      </c>
      <c r="FI21">
        <v>29360.1</v>
      </c>
      <c r="FJ21">
        <v>29492.9</v>
      </c>
      <c r="FK21">
        <v>29850.5</v>
      </c>
      <c r="FL21">
        <v>29880.6</v>
      </c>
      <c r="FM21">
        <v>36070.6</v>
      </c>
      <c r="FN21">
        <v>35025.4</v>
      </c>
      <c r="FO21">
        <v>43228.9</v>
      </c>
      <c r="FP21">
        <v>40973.5</v>
      </c>
      <c r="FQ21">
        <v>2.08005</v>
      </c>
      <c r="FR21">
        <v>2.0698500000000002</v>
      </c>
      <c r="FS21">
        <v>2.5674700000000002E-2</v>
      </c>
      <c r="FT21">
        <v>0</v>
      </c>
      <c r="FU21">
        <v>22.577300000000001</v>
      </c>
      <c r="FV21">
        <v>999.9</v>
      </c>
      <c r="FW21">
        <v>36.07</v>
      </c>
      <c r="FX21">
        <v>28.952999999999999</v>
      </c>
      <c r="FY21">
        <v>14.2606</v>
      </c>
      <c r="FZ21">
        <v>63.493899999999996</v>
      </c>
      <c r="GA21">
        <v>36.045699999999997</v>
      </c>
      <c r="GB21">
        <v>1</v>
      </c>
      <c r="GC21">
        <v>-0.107043</v>
      </c>
      <c r="GD21">
        <v>1.2246900000000001</v>
      </c>
      <c r="GE21">
        <v>20.257899999999999</v>
      </c>
      <c r="GF21">
        <v>5.2488900000000003</v>
      </c>
      <c r="GG21">
        <v>12.039899999999999</v>
      </c>
      <c r="GH21">
        <v>5.0254500000000002</v>
      </c>
      <c r="GI21">
        <v>3.3010000000000002</v>
      </c>
      <c r="GJ21">
        <v>999.9</v>
      </c>
      <c r="GK21">
        <v>9999</v>
      </c>
      <c r="GL21">
        <v>9999</v>
      </c>
      <c r="GM21">
        <v>9999</v>
      </c>
      <c r="GN21">
        <v>1.8778999999999999</v>
      </c>
      <c r="GO21">
        <v>1.87958</v>
      </c>
      <c r="GP21">
        <v>1.8784799999999999</v>
      </c>
      <c r="GQ21">
        <v>1.8789499999999999</v>
      </c>
      <c r="GR21">
        <v>1.8804099999999999</v>
      </c>
      <c r="GS21">
        <v>1.8749899999999999</v>
      </c>
      <c r="GT21">
        <v>1.88202</v>
      </c>
      <c r="GU21">
        <v>1.87683</v>
      </c>
      <c r="GV21">
        <v>0</v>
      </c>
      <c r="GW21">
        <v>0</v>
      </c>
      <c r="GX21">
        <v>0</v>
      </c>
      <c r="GY21">
        <v>0</v>
      </c>
      <c r="GZ21" t="s">
        <v>375</v>
      </c>
      <c r="HA21" t="s">
        <v>376</v>
      </c>
      <c r="HB21" t="s">
        <v>377</v>
      </c>
      <c r="HC21" t="s">
        <v>377</v>
      </c>
      <c r="HD21" t="s">
        <v>377</v>
      </c>
      <c r="HE21" t="s">
        <v>377</v>
      </c>
      <c r="HF21">
        <v>0</v>
      </c>
      <c r="HG21">
        <v>100</v>
      </c>
      <c r="HH21">
        <v>100</v>
      </c>
      <c r="HI21">
        <v>33.430999999999997</v>
      </c>
      <c r="HJ21">
        <v>1.238</v>
      </c>
      <c r="HK21">
        <v>33.488050000000001</v>
      </c>
      <c r="HL21">
        <v>0</v>
      </c>
      <c r="HM21">
        <v>0</v>
      </c>
      <c r="HN21">
        <v>0</v>
      </c>
      <c r="HO21">
        <v>1.2384809523809499</v>
      </c>
      <c r="HP21">
        <v>0</v>
      </c>
      <c r="HQ21">
        <v>0</v>
      </c>
      <c r="HR21">
        <v>0</v>
      </c>
      <c r="HS21">
        <v>-1</v>
      </c>
      <c r="HT21">
        <v>-1</v>
      </c>
      <c r="HU21">
        <v>-1</v>
      </c>
      <c r="HV21">
        <v>-1</v>
      </c>
      <c r="HW21">
        <v>1.9</v>
      </c>
      <c r="HX21">
        <v>1.7</v>
      </c>
      <c r="HY21">
        <v>2</v>
      </c>
      <c r="HZ21">
        <v>480.56400000000002</v>
      </c>
      <c r="IA21">
        <v>527.88800000000003</v>
      </c>
      <c r="IB21">
        <v>21.5578</v>
      </c>
      <c r="IC21">
        <v>25.944600000000001</v>
      </c>
      <c r="ID21">
        <v>30.0001</v>
      </c>
      <c r="IE21">
        <v>25.988</v>
      </c>
      <c r="IF21">
        <v>25.970800000000001</v>
      </c>
      <c r="IG21">
        <v>18.603200000000001</v>
      </c>
      <c r="IH21">
        <v>100</v>
      </c>
      <c r="II21">
        <v>4.3054199999999998</v>
      </c>
      <c r="IJ21">
        <v>21.559699999999999</v>
      </c>
      <c r="IK21">
        <v>400</v>
      </c>
      <c r="IL21">
        <v>7.5532700000000004</v>
      </c>
      <c r="IM21">
        <v>101.16</v>
      </c>
      <c r="IN21">
        <v>111.569</v>
      </c>
    </row>
    <row r="22" spans="1:248" x14ac:dyDescent="0.35">
      <c r="A22">
        <v>5</v>
      </c>
      <c r="B22">
        <v>1599841390.0999999</v>
      </c>
      <c r="C22">
        <v>4622.0999999046298</v>
      </c>
      <c r="D22" t="s">
        <v>394</v>
      </c>
      <c r="E22" t="s">
        <v>395</v>
      </c>
      <c r="F22">
        <v>1599841390.0999999</v>
      </c>
      <c r="G22">
        <f t="shared" si="0"/>
        <v>2.9008848411312981E-3</v>
      </c>
      <c r="H22">
        <f t="shared" si="1"/>
        <v>16.182524098158403</v>
      </c>
      <c r="I22">
        <f t="shared" si="2"/>
        <v>379.23399999999998</v>
      </c>
      <c r="J22">
        <f t="shared" si="3"/>
        <v>286.54531210963927</v>
      </c>
      <c r="K22">
        <f t="shared" si="4"/>
        <v>29.12591974028269</v>
      </c>
      <c r="L22">
        <f t="shared" si="5"/>
        <v>38.547268372549993</v>
      </c>
      <c r="M22">
        <f t="shared" si="6"/>
        <v>0.31076538313228763</v>
      </c>
      <c r="N22">
        <f t="shared" si="7"/>
        <v>2.9549850779715552</v>
      </c>
      <c r="O22">
        <f t="shared" si="8"/>
        <v>0.29368331344217641</v>
      </c>
      <c r="P22">
        <f t="shared" si="9"/>
        <v>0.18500853820977003</v>
      </c>
      <c r="Q22">
        <f t="shared" si="10"/>
        <v>113.94793574277416</v>
      </c>
      <c r="R22">
        <f t="shared" si="11"/>
        <v>23.544526368704616</v>
      </c>
      <c r="S22">
        <f t="shared" si="12"/>
        <v>22.9938</v>
      </c>
      <c r="T22">
        <f t="shared" si="13"/>
        <v>2.8186637662442666</v>
      </c>
      <c r="U22">
        <f t="shared" si="14"/>
        <v>62.752012875241071</v>
      </c>
      <c r="V22">
        <f t="shared" si="15"/>
        <v>1.8376514754325</v>
      </c>
      <c r="W22">
        <f t="shared" si="16"/>
        <v>2.928434310284171</v>
      </c>
      <c r="X22">
        <f t="shared" si="17"/>
        <v>0.98101229081176666</v>
      </c>
      <c r="Y22">
        <f t="shared" si="18"/>
        <v>-127.92902149389025</v>
      </c>
      <c r="Z22">
        <f t="shared" si="19"/>
        <v>100.79490269978328</v>
      </c>
      <c r="AA22">
        <f t="shared" si="20"/>
        <v>7.0930752238636607</v>
      </c>
      <c r="AB22">
        <f t="shared" si="21"/>
        <v>93.90689217253086</v>
      </c>
      <c r="AC22">
        <v>19</v>
      </c>
      <c r="AD22">
        <v>4</v>
      </c>
      <c r="AE22">
        <f t="shared" si="22"/>
        <v>1</v>
      </c>
      <c r="AF22">
        <f t="shared" si="23"/>
        <v>0</v>
      </c>
      <c r="AG22">
        <f t="shared" si="24"/>
        <v>54257.546388396986</v>
      </c>
      <c r="AH22" t="s">
        <v>372</v>
      </c>
      <c r="AI22">
        <v>10475.9</v>
      </c>
      <c r="AJ22">
        <v>599.18461538461497</v>
      </c>
      <c r="AK22">
        <v>3038.65</v>
      </c>
      <c r="AL22">
        <f t="shared" si="25"/>
        <v>2439.4653846153851</v>
      </c>
      <c r="AM22">
        <f t="shared" si="26"/>
        <v>0.80281223063379625</v>
      </c>
      <c r="AN22">
        <v>-1.1056271312606101</v>
      </c>
      <c r="AO22" t="s">
        <v>396</v>
      </c>
      <c r="AP22">
        <v>10484.799999999999</v>
      </c>
      <c r="AQ22">
        <v>832.87271999999996</v>
      </c>
      <c r="AR22">
        <v>1399.88</v>
      </c>
      <c r="AS22">
        <f t="shared" si="27"/>
        <v>0.40503991770723213</v>
      </c>
      <c r="AT22">
        <v>0.5</v>
      </c>
      <c r="AU22">
        <f t="shared" si="28"/>
        <v>589.19226844120169</v>
      </c>
      <c r="AV22">
        <f t="shared" si="29"/>
        <v>16.182524098158403</v>
      </c>
      <c r="AW22">
        <f t="shared" si="30"/>
        <v>119.32319396158088</v>
      </c>
      <c r="AX22">
        <f t="shared" si="31"/>
        <v>0.55762636797439791</v>
      </c>
      <c r="AY22">
        <f t="shared" si="32"/>
        <v>2.9342121673044803E-2</v>
      </c>
      <c r="AZ22">
        <f t="shared" si="33"/>
        <v>1.1706503414578391</v>
      </c>
      <c r="BA22" t="s">
        <v>397</v>
      </c>
      <c r="BB22">
        <v>619.27</v>
      </c>
      <c r="BC22">
        <f t="shared" si="34"/>
        <v>780.61000000000013</v>
      </c>
      <c r="BD22">
        <f t="shared" si="35"/>
        <v>0.72636435608050121</v>
      </c>
      <c r="BE22">
        <f t="shared" si="36"/>
        <v>0.67735122221395561</v>
      </c>
      <c r="BF22">
        <f t="shared" si="37"/>
        <v>0.70814355982876398</v>
      </c>
      <c r="BG22">
        <f t="shared" si="38"/>
        <v>0.67177423805026626</v>
      </c>
      <c r="BH22">
        <f t="shared" si="39"/>
        <v>0.54007730591773018</v>
      </c>
      <c r="BI22">
        <f t="shared" si="40"/>
        <v>0.45992269408226982</v>
      </c>
      <c r="BJ22">
        <v>536</v>
      </c>
      <c r="BK22">
        <v>300</v>
      </c>
      <c r="BL22">
        <v>300</v>
      </c>
      <c r="BM22">
        <v>300</v>
      </c>
      <c r="BN22">
        <v>10484.799999999999</v>
      </c>
      <c r="BO22">
        <v>1346.6</v>
      </c>
      <c r="BP22">
        <v>-8.1293000000000008E-3</v>
      </c>
      <c r="BQ22">
        <v>0.65</v>
      </c>
      <c r="BR22" t="s">
        <v>373</v>
      </c>
      <c r="BS22" t="s">
        <v>373</v>
      </c>
      <c r="BT22" t="s">
        <v>373</v>
      </c>
      <c r="BU22" t="s">
        <v>373</v>
      </c>
      <c r="BV22" t="s">
        <v>373</v>
      </c>
      <c r="BW22" t="s">
        <v>373</v>
      </c>
      <c r="BX22" t="s">
        <v>373</v>
      </c>
      <c r="BY22" t="s">
        <v>373</v>
      </c>
      <c r="BZ22" t="s">
        <v>373</v>
      </c>
      <c r="CA22" t="s">
        <v>373</v>
      </c>
      <c r="CB22">
        <f t="shared" si="41"/>
        <v>700.00400000000002</v>
      </c>
      <c r="CC22">
        <f t="shared" si="42"/>
        <v>589.19226844120169</v>
      </c>
      <c r="CD22">
        <f t="shared" si="43"/>
        <v>0.84169843092496854</v>
      </c>
      <c r="CE22">
        <f t="shared" si="44"/>
        <v>0.19339686184993715</v>
      </c>
      <c r="CF22">
        <v>1599841390.0999999</v>
      </c>
      <c r="CG22">
        <v>379.23399999999998</v>
      </c>
      <c r="CH22">
        <v>399.97300000000001</v>
      </c>
      <c r="CI22">
        <v>18.0791</v>
      </c>
      <c r="CJ22">
        <v>14.661</v>
      </c>
      <c r="CK22">
        <v>345.80700000000002</v>
      </c>
      <c r="CL22">
        <v>16.838100000000001</v>
      </c>
      <c r="CM22">
        <v>500.00400000000002</v>
      </c>
      <c r="CN22">
        <v>101.44499999999999</v>
      </c>
      <c r="CO22">
        <v>0.200075</v>
      </c>
      <c r="CP22">
        <v>23.6265</v>
      </c>
      <c r="CQ22">
        <v>22.9938</v>
      </c>
      <c r="CR22">
        <v>999.9</v>
      </c>
      <c r="CS22">
        <v>0</v>
      </c>
      <c r="CT22">
        <v>0</v>
      </c>
      <c r="CU22">
        <v>10001.200000000001</v>
      </c>
      <c r="CV22">
        <v>0</v>
      </c>
      <c r="CW22">
        <v>1.5289399999999999E-3</v>
      </c>
      <c r="CX22">
        <v>-20.738199999999999</v>
      </c>
      <c r="CY22">
        <v>386.21699999999998</v>
      </c>
      <c r="CZ22">
        <v>405.92399999999998</v>
      </c>
      <c r="DA22">
        <v>3.4180999999999999</v>
      </c>
      <c r="DB22">
        <v>399.97300000000001</v>
      </c>
      <c r="DC22">
        <v>14.661</v>
      </c>
      <c r="DD22">
        <v>1.83403</v>
      </c>
      <c r="DE22">
        <v>1.4872799999999999</v>
      </c>
      <c r="DF22">
        <v>16.079899999999999</v>
      </c>
      <c r="DG22">
        <v>12.837999999999999</v>
      </c>
      <c r="DH22">
        <v>700.00400000000002</v>
      </c>
      <c r="DI22">
        <v>0.94297600000000004</v>
      </c>
      <c r="DJ22">
        <v>5.7023799999999999E-2</v>
      </c>
      <c r="DK22">
        <v>0</v>
      </c>
      <c r="DL22">
        <v>834.30200000000002</v>
      </c>
      <c r="DM22">
        <v>4.9990300000000003</v>
      </c>
      <c r="DN22">
        <v>5744.28</v>
      </c>
      <c r="DO22">
        <v>5488.32</v>
      </c>
      <c r="DP22">
        <v>38.061999999999998</v>
      </c>
      <c r="DQ22">
        <v>41.311999999999998</v>
      </c>
      <c r="DR22">
        <v>39.936999999999998</v>
      </c>
      <c r="DS22">
        <v>40.186999999999998</v>
      </c>
      <c r="DT22">
        <v>40.311999999999998</v>
      </c>
      <c r="DU22">
        <v>655.37</v>
      </c>
      <c r="DV22">
        <v>39.630000000000003</v>
      </c>
      <c r="DW22">
        <v>0</v>
      </c>
      <c r="DX22">
        <v>111.40000009536701</v>
      </c>
      <c r="DY22">
        <v>0</v>
      </c>
      <c r="DZ22">
        <v>832.87271999999996</v>
      </c>
      <c r="EA22">
        <v>12.8814615262504</v>
      </c>
      <c r="EB22">
        <v>85.980000012049402</v>
      </c>
      <c r="EC22">
        <v>5734.3711999999996</v>
      </c>
      <c r="ED22">
        <v>15</v>
      </c>
      <c r="EE22">
        <v>1599841363.0999999</v>
      </c>
      <c r="EF22" t="s">
        <v>398</v>
      </c>
      <c r="EG22">
        <v>1599841352.0999999</v>
      </c>
      <c r="EH22">
        <v>1599841363.0999999</v>
      </c>
      <c r="EI22">
        <v>33</v>
      </c>
      <c r="EJ22">
        <v>-4.0000000000000001E-3</v>
      </c>
      <c r="EK22">
        <v>3.0000000000000001E-3</v>
      </c>
      <c r="EL22">
        <v>33.427</v>
      </c>
      <c r="EM22">
        <v>1.2410000000000001</v>
      </c>
      <c r="EN22">
        <v>400</v>
      </c>
      <c r="EO22">
        <v>15</v>
      </c>
      <c r="EP22">
        <v>0.06</v>
      </c>
      <c r="EQ22">
        <v>0.03</v>
      </c>
      <c r="ER22">
        <v>-20.675070000000002</v>
      </c>
      <c r="ES22">
        <v>-9.4777485928672203E-2</v>
      </c>
      <c r="ET22">
        <v>3.7425868059405003E-2</v>
      </c>
      <c r="EU22">
        <v>1</v>
      </c>
      <c r="EV22">
        <v>3.4193945000000001</v>
      </c>
      <c r="EW22">
        <v>5.55872420261567E-3</v>
      </c>
      <c r="EX22">
        <v>2.8496578303368199E-3</v>
      </c>
      <c r="EY22">
        <v>1</v>
      </c>
      <c r="EZ22">
        <v>2</v>
      </c>
      <c r="FA22">
        <v>2</v>
      </c>
      <c r="FB22" t="s">
        <v>383</v>
      </c>
      <c r="FC22">
        <v>2.9371800000000001</v>
      </c>
      <c r="FD22">
        <v>2.8852799999999998</v>
      </c>
      <c r="FE22">
        <v>8.9464399999999999E-2</v>
      </c>
      <c r="FF22">
        <v>0.10006900000000001</v>
      </c>
      <c r="FG22">
        <v>9.2816300000000004E-2</v>
      </c>
      <c r="FH22">
        <v>8.2677200000000006E-2</v>
      </c>
      <c r="FI22">
        <v>29353.7</v>
      </c>
      <c r="FJ22">
        <v>29490.1</v>
      </c>
      <c r="FK22">
        <v>29848</v>
      </c>
      <c r="FL22">
        <v>29877.9</v>
      </c>
      <c r="FM22">
        <v>36080.699999999997</v>
      </c>
      <c r="FN22">
        <v>35022.9</v>
      </c>
      <c r="FO22">
        <v>43225</v>
      </c>
      <c r="FP22">
        <v>40970.1</v>
      </c>
      <c r="FQ22">
        <v>2.07917</v>
      </c>
      <c r="FR22">
        <v>2.06908</v>
      </c>
      <c r="FS22">
        <v>2.0228300000000001E-2</v>
      </c>
      <c r="FT22">
        <v>0</v>
      </c>
      <c r="FU22">
        <v>22.660799999999998</v>
      </c>
      <c r="FV22">
        <v>999.9</v>
      </c>
      <c r="FW22">
        <v>35.618000000000002</v>
      </c>
      <c r="FX22">
        <v>28.963000000000001</v>
      </c>
      <c r="FY22">
        <v>14.089399999999999</v>
      </c>
      <c r="FZ22">
        <v>63.543900000000001</v>
      </c>
      <c r="GA22">
        <v>36.382199999999997</v>
      </c>
      <c r="GB22">
        <v>1</v>
      </c>
      <c r="GC22">
        <v>-0.104695</v>
      </c>
      <c r="GD22">
        <v>1.34575</v>
      </c>
      <c r="GE22">
        <v>20.258600000000001</v>
      </c>
      <c r="GF22">
        <v>5.2517300000000002</v>
      </c>
      <c r="GG22">
        <v>12.039899999999999</v>
      </c>
      <c r="GH22">
        <v>5.0254500000000002</v>
      </c>
      <c r="GI22">
        <v>3.3010000000000002</v>
      </c>
      <c r="GJ22">
        <v>999.9</v>
      </c>
      <c r="GK22">
        <v>9999</v>
      </c>
      <c r="GL22">
        <v>9999</v>
      </c>
      <c r="GM22">
        <v>9999</v>
      </c>
      <c r="GN22">
        <v>1.8778999999999999</v>
      </c>
      <c r="GO22">
        <v>1.87957</v>
      </c>
      <c r="GP22">
        <v>1.8784000000000001</v>
      </c>
      <c r="GQ22">
        <v>1.8789100000000001</v>
      </c>
      <c r="GR22">
        <v>1.8803700000000001</v>
      </c>
      <c r="GS22">
        <v>1.87496</v>
      </c>
      <c r="GT22">
        <v>1.88202</v>
      </c>
      <c r="GU22">
        <v>1.87683</v>
      </c>
      <c r="GV22">
        <v>0</v>
      </c>
      <c r="GW22">
        <v>0</v>
      </c>
      <c r="GX22">
        <v>0</v>
      </c>
      <c r="GY22">
        <v>0</v>
      </c>
      <c r="GZ22" t="s">
        <v>375</v>
      </c>
      <c r="HA22" t="s">
        <v>376</v>
      </c>
      <c r="HB22" t="s">
        <v>377</v>
      </c>
      <c r="HC22" t="s">
        <v>377</v>
      </c>
      <c r="HD22" t="s">
        <v>377</v>
      </c>
      <c r="HE22" t="s">
        <v>377</v>
      </c>
      <c r="HF22">
        <v>0</v>
      </c>
      <c r="HG22">
        <v>100</v>
      </c>
      <c r="HH22">
        <v>100</v>
      </c>
      <c r="HI22">
        <v>33.427</v>
      </c>
      <c r="HJ22">
        <v>1.2410000000000001</v>
      </c>
      <c r="HK22">
        <v>33.427050000000001</v>
      </c>
      <c r="HL22">
        <v>0</v>
      </c>
      <c r="HM22">
        <v>0</v>
      </c>
      <c r="HN22">
        <v>0</v>
      </c>
      <c r="HO22">
        <v>1.2409250000000001</v>
      </c>
      <c r="HP22">
        <v>0</v>
      </c>
      <c r="HQ22">
        <v>0</v>
      </c>
      <c r="HR22">
        <v>0</v>
      </c>
      <c r="HS22">
        <v>-1</v>
      </c>
      <c r="HT22">
        <v>-1</v>
      </c>
      <c r="HU22">
        <v>-1</v>
      </c>
      <c r="HV22">
        <v>-1</v>
      </c>
      <c r="HW22">
        <v>0.6</v>
      </c>
      <c r="HX22">
        <v>0.5</v>
      </c>
      <c r="HY22">
        <v>2</v>
      </c>
      <c r="HZ22">
        <v>480.05799999999999</v>
      </c>
      <c r="IA22">
        <v>527.35799999999995</v>
      </c>
      <c r="IB22">
        <v>21.570599999999999</v>
      </c>
      <c r="IC22">
        <v>25.947199999999999</v>
      </c>
      <c r="ID22">
        <v>30.0001</v>
      </c>
      <c r="IE22">
        <v>25.990200000000002</v>
      </c>
      <c r="IF22">
        <v>25.971599999999999</v>
      </c>
      <c r="IG22">
        <v>18.6126</v>
      </c>
      <c r="IH22">
        <v>100</v>
      </c>
      <c r="II22">
        <v>0</v>
      </c>
      <c r="IJ22">
        <v>21.563099999999999</v>
      </c>
      <c r="IK22">
        <v>400</v>
      </c>
      <c r="IL22">
        <v>0.43035499999999999</v>
      </c>
      <c r="IM22">
        <v>101.151</v>
      </c>
      <c r="IN22">
        <v>111.56</v>
      </c>
    </row>
    <row r="23" spans="1:248" x14ac:dyDescent="0.35">
      <c r="A23">
        <v>6</v>
      </c>
      <c r="B23">
        <v>1599841464.0999999</v>
      </c>
      <c r="C23">
        <v>4696.0999999046298</v>
      </c>
      <c r="D23" t="s">
        <v>399</v>
      </c>
      <c r="E23" t="s">
        <v>400</v>
      </c>
      <c r="F23">
        <v>1599841464.0999999</v>
      </c>
      <c r="G23">
        <f t="shared" si="0"/>
        <v>2.8439558217370035E-3</v>
      </c>
      <c r="H23">
        <f t="shared" si="1"/>
        <v>15.292029440049694</v>
      </c>
      <c r="I23">
        <f t="shared" si="2"/>
        <v>380.339</v>
      </c>
      <c r="J23">
        <f t="shared" si="3"/>
        <v>290.54930510827216</v>
      </c>
      <c r="K23">
        <f t="shared" si="4"/>
        <v>29.53376971201229</v>
      </c>
      <c r="L23">
        <f t="shared" si="5"/>
        <v>38.660716928272002</v>
      </c>
      <c r="M23">
        <f t="shared" si="6"/>
        <v>0.30359028113211245</v>
      </c>
      <c r="N23">
        <f t="shared" si="7"/>
        <v>2.9548257471802231</v>
      </c>
      <c r="O23">
        <f t="shared" si="8"/>
        <v>0.28726482848674056</v>
      </c>
      <c r="P23">
        <f t="shared" si="9"/>
        <v>0.18093410173810928</v>
      </c>
      <c r="Q23">
        <f t="shared" si="10"/>
        <v>90.021483373758727</v>
      </c>
      <c r="R23">
        <f t="shared" si="11"/>
        <v>23.394647363913396</v>
      </c>
      <c r="S23">
        <f t="shared" si="12"/>
        <v>22.978300000000001</v>
      </c>
      <c r="T23">
        <f t="shared" si="13"/>
        <v>2.8160203919381641</v>
      </c>
      <c r="U23">
        <f t="shared" si="14"/>
        <v>62.674757668203199</v>
      </c>
      <c r="V23">
        <f t="shared" si="15"/>
        <v>1.8327041406352</v>
      </c>
      <c r="W23">
        <f t="shared" si="16"/>
        <v>2.9241503418927239</v>
      </c>
      <c r="X23">
        <f t="shared" si="17"/>
        <v>0.98331625130296407</v>
      </c>
      <c r="Y23">
        <f t="shared" si="18"/>
        <v>-125.41845173860186</v>
      </c>
      <c r="Z23">
        <f t="shared" si="19"/>
        <v>99.387622928987284</v>
      </c>
      <c r="AA23">
        <f t="shared" si="20"/>
        <v>6.9930108083121443</v>
      </c>
      <c r="AB23">
        <f t="shared" si="21"/>
        <v>70.983665372456301</v>
      </c>
      <c r="AC23">
        <v>18</v>
      </c>
      <c r="AD23">
        <v>4</v>
      </c>
      <c r="AE23">
        <f t="shared" si="22"/>
        <v>1</v>
      </c>
      <c r="AF23">
        <f t="shared" si="23"/>
        <v>0</v>
      </c>
      <c r="AG23">
        <f t="shared" si="24"/>
        <v>54257.351612946237</v>
      </c>
      <c r="AH23" t="s">
        <v>372</v>
      </c>
      <c r="AI23">
        <v>10475.9</v>
      </c>
      <c r="AJ23">
        <v>599.18461538461497</v>
      </c>
      <c r="AK23">
        <v>3038.65</v>
      </c>
      <c r="AL23">
        <f t="shared" si="25"/>
        <v>2439.4653846153851</v>
      </c>
      <c r="AM23">
        <f t="shared" si="26"/>
        <v>0.80281223063379625</v>
      </c>
      <c r="AN23">
        <v>-1.1056271312606101</v>
      </c>
      <c r="AO23" t="s">
        <v>401</v>
      </c>
      <c r="AP23">
        <v>10488.2</v>
      </c>
      <c r="AQ23">
        <v>855.37883999999997</v>
      </c>
      <c r="AR23">
        <v>1604.45</v>
      </c>
      <c r="AS23">
        <f t="shared" si="27"/>
        <v>0.46687099005889876</v>
      </c>
      <c r="AT23">
        <v>0.5</v>
      </c>
      <c r="AU23">
        <f t="shared" si="28"/>
        <v>463.22305511523115</v>
      </c>
      <c r="AV23">
        <f t="shared" si="29"/>
        <v>15.292029440049694</v>
      </c>
      <c r="AW23">
        <f t="shared" si="30"/>
        <v>108.13270317987789</v>
      </c>
      <c r="AX23">
        <f t="shared" si="31"/>
        <v>0.59971953005702894</v>
      </c>
      <c r="AY23">
        <f t="shared" si="32"/>
        <v>3.5399051040823581E-2</v>
      </c>
      <c r="AZ23">
        <f t="shared" si="33"/>
        <v>0.89388887157592944</v>
      </c>
      <c r="BA23" t="s">
        <v>402</v>
      </c>
      <c r="BB23">
        <v>642.23</v>
      </c>
      <c r="BC23">
        <f t="shared" si="34"/>
        <v>962.22</v>
      </c>
      <c r="BD23">
        <f t="shared" si="35"/>
        <v>0.7784822182037372</v>
      </c>
      <c r="BE23">
        <f t="shared" si="36"/>
        <v>0.5984760601230168</v>
      </c>
      <c r="BF23">
        <f t="shared" si="37"/>
        <v>0.74514767091736178</v>
      </c>
      <c r="BG23">
        <f t="shared" si="38"/>
        <v>0.58791570031895379</v>
      </c>
      <c r="BH23">
        <f t="shared" si="39"/>
        <v>0.58449497651471738</v>
      </c>
      <c r="BI23">
        <f t="shared" si="40"/>
        <v>0.41550502348528262</v>
      </c>
      <c r="BJ23">
        <v>538</v>
      </c>
      <c r="BK23">
        <v>300</v>
      </c>
      <c r="BL23">
        <v>300</v>
      </c>
      <c r="BM23">
        <v>300</v>
      </c>
      <c r="BN23">
        <v>10488.2</v>
      </c>
      <c r="BO23">
        <v>1544.25</v>
      </c>
      <c r="BP23">
        <v>-8.2617100000000002E-3</v>
      </c>
      <c r="BQ23">
        <v>-0.26</v>
      </c>
      <c r="BR23" t="s">
        <v>373</v>
      </c>
      <c r="BS23" t="s">
        <v>373</v>
      </c>
      <c r="BT23" t="s">
        <v>373</v>
      </c>
      <c r="BU23" t="s">
        <v>373</v>
      </c>
      <c r="BV23" t="s">
        <v>373</v>
      </c>
      <c r="BW23" t="s">
        <v>373</v>
      </c>
      <c r="BX23" t="s">
        <v>373</v>
      </c>
      <c r="BY23" t="s">
        <v>373</v>
      </c>
      <c r="BZ23" t="s">
        <v>373</v>
      </c>
      <c r="CA23" t="s">
        <v>373</v>
      </c>
      <c r="CB23">
        <f t="shared" si="41"/>
        <v>550.03599999999994</v>
      </c>
      <c r="CC23">
        <f t="shared" si="42"/>
        <v>463.22305511523115</v>
      </c>
      <c r="CD23">
        <f t="shared" si="43"/>
        <v>0.84216861280940014</v>
      </c>
      <c r="CE23">
        <f t="shared" si="44"/>
        <v>0.19433722561880049</v>
      </c>
      <c r="CF23">
        <v>1599841464.0999999</v>
      </c>
      <c r="CG23">
        <v>380.339</v>
      </c>
      <c r="CH23">
        <v>399.98500000000001</v>
      </c>
      <c r="CI23">
        <v>18.029900000000001</v>
      </c>
      <c r="CJ23">
        <v>14.6791</v>
      </c>
      <c r="CK23">
        <v>346.86700000000002</v>
      </c>
      <c r="CL23">
        <v>16.790900000000001</v>
      </c>
      <c r="CM23">
        <v>500.06200000000001</v>
      </c>
      <c r="CN23">
        <v>101.44799999999999</v>
      </c>
      <c r="CO23">
        <v>0.200048</v>
      </c>
      <c r="CP23">
        <v>23.6022</v>
      </c>
      <c r="CQ23">
        <v>22.978300000000001</v>
      </c>
      <c r="CR23">
        <v>999.9</v>
      </c>
      <c r="CS23">
        <v>0</v>
      </c>
      <c r="CT23">
        <v>0</v>
      </c>
      <c r="CU23">
        <v>10000</v>
      </c>
      <c r="CV23">
        <v>0</v>
      </c>
      <c r="CW23">
        <v>1.5289399999999999E-3</v>
      </c>
      <c r="CX23">
        <v>-19.691299999999998</v>
      </c>
      <c r="CY23">
        <v>387.27699999999999</v>
      </c>
      <c r="CZ23">
        <v>405.94400000000002</v>
      </c>
      <c r="DA23">
        <v>3.3527</v>
      </c>
      <c r="DB23">
        <v>399.98500000000001</v>
      </c>
      <c r="DC23">
        <v>14.6791</v>
      </c>
      <c r="DD23">
        <v>1.8292999999999999</v>
      </c>
      <c r="DE23">
        <v>1.4891700000000001</v>
      </c>
      <c r="DF23">
        <v>16.039400000000001</v>
      </c>
      <c r="DG23">
        <v>12.8575</v>
      </c>
      <c r="DH23">
        <v>550.03599999999994</v>
      </c>
      <c r="DI23">
        <v>0.92704500000000001</v>
      </c>
      <c r="DJ23">
        <v>7.2955400000000004E-2</v>
      </c>
      <c r="DK23">
        <v>0</v>
      </c>
      <c r="DL23">
        <v>858.15200000000004</v>
      </c>
      <c r="DM23">
        <v>4.9990300000000003</v>
      </c>
      <c r="DN23">
        <v>4639.88</v>
      </c>
      <c r="DO23">
        <v>4281.6400000000003</v>
      </c>
      <c r="DP23">
        <v>37.811999999999998</v>
      </c>
      <c r="DQ23">
        <v>41.311999999999998</v>
      </c>
      <c r="DR23">
        <v>39.875</v>
      </c>
      <c r="DS23">
        <v>40.186999999999998</v>
      </c>
      <c r="DT23">
        <v>40.186999999999998</v>
      </c>
      <c r="DU23">
        <v>505.27</v>
      </c>
      <c r="DV23">
        <v>39.76</v>
      </c>
      <c r="DW23">
        <v>0</v>
      </c>
      <c r="DX23">
        <v>73.400000095367403</v>
      </c>
      <c r="DY23">
        <v>0</v>
      </c>
      <c r="DZ23">
        <v>855.37883999999997</v>
      </c>
      <c r="EA23">
        <v>24.917923080371501</v>
      </c>
      <c r="EB23">
        <v>129.08769228122699</v>
      </c>
      <c r="EC23">
        <v>4625.0335999999998</v>
      </c>
      <c r="ED23">
        <v>15</v>
      </c>
      <c r="EE23">
        <v>1599841491.0999999</v>
      </c>
      <c r="EF23" t="s">
        <v>403</v>
      </c>
      <c r="EG23">
        <v>1599841484.0999999</v>
      </c>
      <c r="EH23">
        <v>1599841491.0999999</v>
      </c>
      <c r="EI23">
        <v>34</v>
      </c>
      <c r="EJ23">
        <v>4.4999999999999998E-2</v>
      </c>
      <c r="EK23">
        <v>-2E-3</v>
      </c>
      <c r="EL23">
        <v>33.472000000000001</v>
      </c>
      <c r="EM23">
        <v>1.2390000000000001</v>
      </c>
      <c r="EN23">
        <v>400</v>
      </c>
      <c r="EO23">
        <v>15</v>
      </c>
      <c r="EP23">
        <v>0.09</v>
      </c>
      <c r="EQ23">
        <v>0.03</v>
      </c>
      <c r="ER23">
        <v>-19.7473025</v>
      </c>
      <c r="ES23">
        <v>-7.2476172607822395E-2</v>
      </c>
      <c r="ET23">
        <v>6.2027084759401802E-2</v>
      </c>
      <c r="EU23">
        <v>1</v>
      </c>
      <c r="EV23">
        <v>3.3672689999999998</v>
      </c>
      <c r="EW23">
        <v>-9.4066716697947902E-2</v>
      </c>
      <c r="EX23">
        <v>9.3938021588705206E-3</v>
      </c>
      <c r="EY23">
        <v>1</v>
      </c>
      <c r="EZ23">
        <v>2</v>
      </c>
      <c r="FA23">
        <v>2</v>
      </c>
      <c r="FB23" t="s">
        <v>383</v>
      </c>
      <c r="FC23">
        <v>2.93729</v>
      </c>
      <c r="FD23">
        <v>2.88524</v>
      </c>
      <c r="FE23">
        <v>8.9681800000000006E-2</v>
      </c>
      <c r="FF23">
        <v>0.10007099999999999</v>
      </c>
      <c r="FG23">
        <v>9.2627100000000004E-2</v>
      </c>
      <c r="FH23">
        <v>8.2751599999999995E-2</v>
      </c>
      <c r="FI23">
        <v>29344</v>
      </c>
      <c r="FJ23">
        <v>29488.3</v>
      </c>
      <c r="FK23">
        <v>29845.5</v>
      </c>
      <c r="FL23">
        <v>29876.2</v>
      </c>
      <c r="FM23">
        <v>36085.4</v>
      </c>
      <c r="FN23">
        <v>35017.599999999999</v>
      </c>
      <c r="FO23">
        <v>43221.4</v>
      </c>
      <c r="FP23">
        <v>40967.300000000003</v>
      </c>
      <c r="FQ23">
        <v>2.0797500000000002</v>
      </c>
      <c r="FR23">
        <v>2.0684800000000001</v>
      </c>
      <c r="FS23">
        <v>1.90251E-2</v>
      </c>
      <c r="FT23">
        <v>0</v>
      </c>
      <c r="FU23">
        <v>22.665099999999999</v>
      </c>
      <c r="FV23">
        <v>999.9</v>
      </c>
      <c r="FW23">
        <v>36.113</v>
      </c>
      <c r="FX23">
        <v>28.983000000000001</v>
      </c>
      <c r="FY23">
        <v>14.3028</v>
      </c>
      <c r="FZ23">
        <v>63.463999999999999</v>
      </c>
      <c r="GA23">
        <v>36.045699999999997</v>
      </c>
      <c r="GB23">
        <v>1</v>
      </c>
      <c r="GC23">
        <v>-0.10253</v>
      </c>
      <c r="GD23">
        <v>1.13219</v>
      </c>
      <c r="GE23">
        <v>20.261600000000001</v>
      </c>
      <c r="GF23">
        <v>5.2493400000000001</v>
      </c>
      <c r="GG23">
        <v>12.039899999999999</v>
      </c>
      <c r="GH23">
        <v>5.0252999999999997</v>
      </c>
      <c r="GI23">
        <v>3.3010000000000002</v>
      </c>
      <c r="GJ23">
        <v>999.9</v>
      </c>
      <c r="GK23">
        <v>9999</v>
      </c>
      <c r="GL23">
        <v>9999</v>
      </c>
      <c r="GM23">
        <v>9999</v>
      </c>
      <c r="GN23">
        <v>1.8778999999999999</v>
      </c>
      <c r="GO23">
        <v>1.87957</v>
      </c>
      <c r="GP23">
        <v>1.87843</v>
      </c>
      <c r="GQ23">
        <v>1.8789</v>
      </c>
      <c r="GR23">
        <v>1.8803799999999999</v>
      </c>
      <c r="GS23">
        <v>1.8749400000000001</v>
      </c>
      <c r="GT23">
        <v>1.88202</v>
      </c>
      <c r="GU23">
        <v>1.87683</v>
      </c>
      <c r="GV23">
        <v>0</v>
      </c>
      <c r="GW23">
        <v>0</v>
      </c>
      <c r="GX23">
        <v>0</v>
      </c>
      <c r="GY23">
        <v>0</v>
      </c>
      <c r="GZ23" t="s">
        <v>375</v>
      </c>
      <c r="HA23" t="s">
        <v>376</v>
      </c>
      <c r="HB23" t="s">
        <v>377</v>
      </c>
      <c r="HC23" t="s">
        <v>377</v>
      </c>
      <c r="HD23" t="s">
        <v>377</v>
      </c>
      <c r="HE23" t="s">
        <v>377</v>
      </c>
      <c r="HF23">
        <v>0</v>
      </c>
      <c r="HG23">
        <v>100</v>
      </c>
      <c r="HH23">
        <v>100</v>
      </c>
      <c r="HI23">
        <v>33.472000000000001</v>
      </c>
      <c r="HJ23">
        <v>1.2390000000000001</v>
      </c>
      <c r="HK23">
        <v>33.427050000000001</v>
      </c>
      <c r="HL23">
        <v>0</v>
      </c>
      <c r="HM23">
        <v>0</v>
      </c>
      <c r="HN23">
        <v>0</v>
      </c>
      <c r="HO23">
        <v>1.2409250000000001</v>
      </c>
      <c r="HP23">
        <v>0</v>
      </c>
      <c r="HQ23">
        <v>0</v>
      </c>
      <c r="HR23">
        <v>0</v>
      </c>
      <c r="HS23">
        <v>-1</v>
      </c>
      <c r="HT23">
        <v>-1</v>
      </c>
      <c r="HU23">
        <v>-1</v>
      </c>
      <c r="HV23">
        <v>-1</v>
      </c>
      <c r="HW23">
        <v>1.9</v>
      </c>
      <c r="HX23">
        <v>1.7</v>
      </c>
      <c r="HY23">
        <v>2</v>
      </c>
      <c r="HZ23">
        <v>480.52100000000002</v>
      </c>
      <c r="IA23">
        <v>527.09900000000005</v>
      </c>
      <c r="IB23">
        <v>21.7103</v>
      </c>
      <c r="IC23">
        <v>25.971699999999998</v>
      </c>
      <c r="ID23">
        <v>30.000299999999999</v>
      </c>
      <c r="IE23">
        <v>26.004100000000001</v>
      </c>
      <c r="IF23">
        <v>25.987300000000001</v>
      </c>
      <c r="IG23">
        <v>18.5962</v>
      </c>
      <c r="IH23">
        <v>100</v>
      </c>
      <c r="II23">
        <v>5.1986499999999998</v>
      </c>
      <c r="IJ23">
        <v>21.715699999999998</v>
      </c>
      <c r="IK23">
        <v>400</v>
      </c>
      <c r="IL23">
        <v>7.3887</v>
      </c>
      <c r="IM23">
        <v>101.143</v>
      </c>
      <c r="IN23">
        <v>111.553</v>
      </c>
    </row>
    <row r="24" spans="1:248" x14ac:dyDescent="0.35">
      <c r="A24">
        <v>7</v>
      </c>
      <c r="B24">
        <v>1599841598.0999999</v>
      </c>
      <c r="C24">
        <v>4830.0999999046298</v>
      </c>
      <c r="D24" t="s">
        <v>404</v>
      </c>
      <c r="E24" t="s">
        <v>405</v>
      </c>
      <c r="F24">
        <v>1599841598.0999999</v>
      </c>
      <c r="G24">
        <f t="shared" si="0"/>
        <v>2.7650994773297539E-3</v>
      </c>
      <c r="H24">
        <f t="shared" si="1"/>
        <v>13.489814914176096</v>
      </c>
      <c r="I24">
        <f t="shared" si="2"/>
        <v>382.541</v>
      </c>
      <c r="J24">
        <f t="shared" si="3"/>
        <v>299.5477680802893</v>
      </c>
      <c r="K24">
        <f t="shared" si="4"/>
        <v>30.448450401334632</v>
      </c>
      <c r="L24">
        <f t="shared" si="5"/>
        <v>38.884551668082999</v>
      </c>
      <c r="M24">
        <f t="shared" si="6"/>
        <v>0.29124810303623044</v>
      </c>
      <c r="N24">
        <f t="shared" si="7"/>
        <v>2.9541648792859925</v>
      </c>
      <c r="O24">
        <f t="shared" si="8"/>
        <v>0.27618452000744714</v>
      </c>
      <c r="P24">
        <f t="shared" si="9"/>
        <v>0.17390377779472868</v>
      </c>
      <c r="Q24">
        <f t="shared" si="10"/>
        <v>66.073183347242775</v>
      </c>
      <c r="R24">
        <f t="shared" si="11"/>
        <v>23.269546211964407</v>
      </c>
      <c r="S24">
        <f t="shared" si="12"/>
        <v>22.990200000000002</v>
      </c>
      <c r="T24">
        <f t="shared" si="13"/>
        <v>2.8180496277878233</v>
      </c>
      <c r="U24">
        <f t="shared" si="14"/>
        <v>62.38244130610515</v>
      </c>
      <c r="V24">
        <f t="shared" si="15"/>
        <v>1.8236069094452001</v>
      </c>
      <c r="W24">
        <f t="shared" si="16"/>
        <v>2.9232695471100936</v>
      </c>
      <c r="X24">
        <f t="shared" si="17"/>
        <v>0.99444271834262321</v>
      </c>
      <c r="Y24">
        <f t="shared" si="18"/>
        <v>-121.94088695024215</v>
      </c>
      <c r="Z24">
        <f t="shared" si="19"/>
        <v>96.673816742044224</v>
      </c>
      <c r="AA24">
        <f t="shared" si="20"/>
        <v>6.8038236712834008</v>
      </c>
      <c r="AB24">
        <f t="shared" si="21"/>
        <v>47.60993681032825</v>
      </c>
      <c r="AC24">
        <v>19</v>
      </c>
      <c r="AD24">
        <v>4</v>
      </c>
      <c r="AE24">
        <f t="shared" si="22"/>
        <v>1</v>
      </c>
      <c r="AF24">
        <f t="shared" si="23"/>
        <v>0</v>
      </c>
      <c r="AG24">
        <f t="shared" si="24"/>
        <v>54238.749989886557</v>
      </c>
      <c r="AH24" t="s">
        <v>372</v>
      </c>
      <c r="AI24">
        <v>10475.9</v>
      </c>
      <c r="AJ24">
        <v>599.18461538461497</v>
      </c>
      <c r="AK24">
        <v>3038.65</v>
      </c>
      <c r="AL24">
        <f t="shared" si="25"/>
        <v>2439.4653846153851</v>
      </c>
      <c r="AM24">
        <f t="shared" si="26"/>
        <v>0.80281223063379625</v>
      </c>
      <c r="AN24">
        <v>-1.1056271312606101</v>
      </c>
      <c r="AO24" t="s">
        <v>406</v>
      </c>
      <c r="AP24">
        <v>10492.7</v>
      </c>
      <c r="AQ24">
        <v>884.94980769230801</v>
      </c>
      <c r="AR24">
        <v>1899.94</v>
      </c>
      <c r="AS24">
        <f t="shared" si="27"/>
        <v>0.53422223454829731</v>
      </c>
      <c r="AT24">
        <v>0.5</v>
      </c>
      <c r="AU24">
        <f t="shared" si="28"/>
        <v>337.24404583216347</v>
      </c>
      <c r="AV24">
        <f t="shared" si="29"/>
        <v>13.489814914176096</v>
      </c>
      <c r="AW24">
        <f t="shared" si="30"/>
        <v>90.081633876283377</v>
      </c>
      <c r="AX24">
        <f t="shared" si="31"/>
        <v>0.63477794035601121</v>
      </c>
      <c r="AY24">
        <f t="shared" si="32"/>
        <v>4.3278575932814041E-2</v>
      </c>
      <c r="AZ24">
        <f t="shared" si="33"/>
        <v>0.59933997915723658</v>
      </c>
      <c r="BA24" t="s">
        <v>407</v>
      </c>
      <c r="BB24">
        <v>693.9</v>
      </c>
      <c r="BC24">
        <f t="shared" si="34"/>
        <v>1206.04</v>
      </c>
      <c r="BD24">
        <f t="shared" si="35"/>
        <v>0.84158916147697593</v>
      </c>
      <c r="BE24">
        <f t="shared" si="36"/>
        <v>0.48564239257916625</v>
      </c>
      <c r="BF24">
        <f t="shared" si="37"/>
        <v>0.78030827649259371</v>
      </c>
      <c r="BG24">
        <f t="shared" si="38"/>
        <v>0.46678670137372463</v>
      </c>
      <c r="BH24">
        <f t="shared" si="39"/>
        <v>0.65990038539216178</v>
      </c>
      <c r="BI24">
        <f t="shared" si="40"/>
        <v>0.34009961460783822</v>
      </c>
      <c r="BJ24">
        <v>540</v>
      </c>
      <c r="BK24">
        <v>300</v>
      </c>
      <c r="BL24">
        <v>300</v>
      </c>
      <c r="BM24">
        <v>300</v>
      </c>
      <c r="BN24">
        <v>10492.7</v>
      </c>
      <c r="BO24">
        <v>1835.76</v>
      </c>
      <c r="BP24">
        <v>-8.3956699999999992E-3</v>
      </c>
      <c r="BQ24">
        <v>-1.54</v>
      </c>
      <c r="BR24" t="s">
        <v>373</v>
      </c>
      <c r="BS24" t="s">
        <v>373</v>
      </c>
      <c r="BT24" t="s">
        <v>373</v>
      </c>
      <c r="BU24" t="s">
        <v>373</v>
      </c>
      <c r="BV24" t="s">
        <v>373</v>
      </c>
      <c r="BW24" t="s">
        <v>373</v>
      </c>
      <c r="BX24" t="s">
        <v>373</v>
      </c>
      <c r="BY24" t="s">
        <v>373</v>
      </c>
      <c r="BZ24" t="s">
        <v>373</v>
      </c>
      <c r="CA24" t="s">
        <v>373</v>
      </c>
      <c r="CB24">
        <f t="shared" si="41"/>
        <v>400.07100000000003</v>
      </c>
      <c r="CC24">
        <f t="shared" si="42"/>
        <v>337.24404583216347</v>
      </c>
      <c r="CD24">
        <f t="shared" si="43"/>
        <v>0.84296048909359456</v>
      </c>
      <c r="CE24">
        <f t="shared" si="44"/>
        <v>0.19592097818718932</v>
      </c>
      <c r="CF24">
        <v>1599841598.0999999</v>
      </c>
      <c r="CG24">
        <v>382.541</v>
      </c>
      <c r="CH24">
        <v>399.99599999999998</v>
      </c>
      <c r="CI24">
        <v>17.9404</v>
      </c>
      <c r="CJ24">
        <v>14.6822</v>
      </c>
      <c r="CK24">
        <v>349.03699999999998</v>
      </c>
      <c r="CL24">
        <v>16.699000000000002</v>
      </c>
      <c r="CM24">
        <v>500.06</v>
      </c>
      <c r="CN24">
        <v>101.44799999999999</v>
      </c>
      <c r="CO24">
        <v>0.20006299999999999</v>
      </c>
      <c r="CP24">
        <v>23.597200000000001</v>
      </c>
      <c r="CQ24">
        <v>22.990200000000002</v>
      </c>
      <c r="CR24">
        <v>999.9</v>
      </c>
      <c r="CS24">
        <v>0</v>
      </c>
      <c r="CT24">
        <v>0</v>
      </c>
      <c r="CU24">
        <v>9996.25</v>
      </c>
      <c r="CV24">
        <v>0</v>
      </c>
      <c r="CW24">
        <v>1.5289399999999999E-3</v>
      </c>
      <c r="CX24">
        <v>-17.454899999999999</v>
      </c>
      <c r="CY24">
        <v>389.53</v>
      </c>
      <c r="CZ24">
        <v>405.95699999999999</v>
      </c>
      <c r="DA24">
        <v>3.2581899999999999</v>
      </c>
      <c r="DB24">
        <v>399.99599999999998</v>
      </c>
      <c r="DC24">
        <v>14.6822</v>
      </c>
      <c r="DD24">
        <v>1.82</v>
      </c>
      <c r="DE24">
        <v>1.4894700000000001</v>
      </c>
      <c r="DF24">
        <v>15.9597</v>
      </c>
      <c r="DG24">
        <v>12.8605</v>
      </c>
      <c r="DH24">
        <v>400.07100000000003</v>
      </c>
      <c r="DI24">
        <v>0.90007000000000004</v>
      </c>
      <c r="DJ24">
        <v>9.9929699999999996E-2</v>
      </c>
      <c r="DK24">
        <v>0</v>
      </c>
      <c r="DL24">
        <v>887.09799999999996</v>
      </c>
      <c r="DM24">
        <v>4.9990300000000003</v>
      </c>
      <c r="DN24">
        <v>3481.5</v>
      </c>
      <c r="DO24">
        <v>3076.06</v>
      </c>
      <c r="DP24">
        <v>37.311999999999998</v>
      </c>
      <c r="DQ24">
        <v>41.186999999999998</v>
      </c>
      <c r="DR24">
        <v>39.561999999999998</v>
      </c>
      <c r="DS24">
        <v>40.125</v>
      </c>
      <c r="DT24">
        <v>39.875</v>
      </c>
      <c r="DU24">
        <v>355.59</v>
      </c>
      <c r="DV24">
        <v>39.479999999999997</v>
      </c>
      <c r="DW24">
        <v>0</v>
      </c>
      <c r="DX24">
        <v>133.5</v>
      </c>
      <c r="DY24">
        <v>0</v>
      </c>
      <c r="DZ24">
        <v>884.94980769230801</v>
      </c>
      <c r="EA24">
        <v>18.3420512981094</v>
      </c>
      <c r="EB24">
        <v>75.068034320866104</v>
      </c>
      <c r="EC24">
        <v>3472.28923076923</v>
      </c>
      <c r="ED24">
        <v>15</v>
      </c>
      <c r="EE24">
        <v>1599841547.0999999</v>
      </c>
      <c r="EF24" t="s">
        <v>408</v>
      </c>
      <c r="EG24">
        <v>1599841543.0999999</v>
      </c>
      <c r="EH24">
        <v>1599841547.0999999</v>
      </c>
      <c r="EI24">
        <v>35</v>
      </c>
      <c r="EJ24">
        <v>3.2000000000000001E-2</v>
      </c>
      <c r="EK24">
        <v>2E-3</v>
      </c>
      <c r="EL24">
        <v>33.503999999999998</v>
      </c>
      <c r="EM24">
        <v>1.2410000000000001</v>
      </c>
      <c r="EN24">
        <v>400</v>
      </c>
      <c r="EO24">
        <v>15</v>
      </c>
      <c r="EP24">
        <v>0.18</v>
      </c>
      <c r="EQ24">
        <v>0.03</v>
      </c>
      <c r="ER24">
        <v>-17.4999225</v>
      </c>
      <c r="ES24">
        <v>-6.8851407129467607E-2</v>
      </c>
      <c r="ET24">
        <v>4.1185425137419497E-2</v>
      </c>
      <c r="EU24">
        <v>1</v>
      </c>
      <c r="EV24">
        <v>3.26451775</v>
      </c>
      <c r="EW24">
        <v>-4.2302926829273703E-2</v>
      </c>
      <c r="EX24">
        <v>4.3967007445924597E-3</v>
      </c>
      <c r="EY24">
        <v>1</v>
      </c>
      <c r="EZ24">
        <v>2</v>
      </c>
      <c r="FA24">
        <v>2</v>
      </c>
      <c r="FB24" t="s">
        <v>383</v>
      </c>
      <c r="FC24">
        <v>2.9372500000000001</v>
      </c>
      <c r="FD24">
        <v>2.8852199999999999</v>
      </c>
      <c r="FE24">
        <v>9.0120400000000003E-2</v>
      </c>
      <c r="FF24">
        <v>0.100066</v>
      </c>
      <c r="FG24">
        <v>9.2251299999999994E-2</v>
      </c>
      <c r="FH24">
        <v>8.2758499999999999E-2</v>
      </c>
      <c r="FI24">
        <v>29328.799999999999</v>
      </c>
      <c r="FJ24">
        <v>29485.8</v>
      </c>
      <c r="FK24">
        <v>29844.6</v>
      </c>
      <c r="FL24">
        <v>29873.8</v>
      </c>
      <c r="FM24">
        <v>36098.6</v>
      </c>
      <c r="FN24">
        <v>35014.9</v>
      </c>
      <c r="FO24">
        <v>43219.199999999997</v>
      </c>
      <c r="FP24">
        <v>40964.5</v>
      </c>
      <c r="FQ24">
        <v>2.0790799999999998</v>
      </c>
      <c r="FR24">
        <v>2.0685500000000001</v>
      </c>
      <c r="FS24">
        <v>1.50986E-2</v>
      </c>
      <c r="FT24">
        <v>0</v>
      </c>
      <c r="FU24">
        <v>22.741599999999998</v>
      </c>
      <c r="FV24">
        <v>999.9</v>
      </c>
      <c r="FW24">
        <v>35.551000000000002</v>
      </c>
      <c r="FX24">
        <v>28.992999999999999</v>
      </c>
      <c r="FY24">
        <v>14.087199999999999</v>
      </c>
      <c r="FZ24">
        <v>63.533999999999999</v>
      </c>
      <c r="GA24">
        <v>36.2179</v>
      </c>
      <c r="GB24">
        <v>1</v>
      </c>
      <c r="GC24">
        <v>-9.9776400000000001E-2</v>
      </c>
      <c r="GD24">
        <v>1.1697</v>
      </c>
      <c r="GE24">
        <v>20.2624</v>
      </c>
      <c r="GF24">
        <v>5.2472399999999997</v>
      </c>
      <c r="GG24">
        <v>12.039899999999999</v>
      </c>
      <c r="GH24">
        <v>5.0254500000000002</v>
      </c>
      <c r="GI24">
        <v>3.3010000000000002</v>
      </c>
      <c r="GJ24">
        <v>999.9</v>
      </c>
      <c r="GK24">
        <v>9999</v>
      </c>
      <c r="GL24">
        <v>9999</v>
      </c>
      <c r="GM24">
        <v>9999</v>
      </c>
      <c r="GN24">
        <v>1.8778999999999999</v>
      </c>
      <c r="GO24">
        <v>1.8795500000000001</v>
      </c>
      <c r="GP24">
        <v>1.87839</v>
      </c>
      <c r="GQ24">
        <v>1.8789100000000001</v>
      </c>
      <c r="GR24">
        <v>1.8803700000000001</v>
      </c>
      <c r="GS24">
        <v>1.8749400000000001</v>
      </c>
      <c r="GT24">
        <v>1.8819900000000001</v>
      </c>
      <c r="GU24">
        <v>1.87683</v>
      </c>
      <c r="GV24">
        <v>0</v>
      </c>
      <c r="GW24">
        <v>0</v>
      </c>
      <c r="GX24">
        <v>0</v>
      </c>
      <c r="GY24">
        <v>0</v>
      </c>
      <c r="GZ24" t="s">
        <v>375</v>
      </c>
      <c r="HA24" t="s">
        <v>376</v>
      </c>
      <c r="HB24" t="s">
        <v>377</v>
      </c>
      <c r="HC24" t="s">
        <v>377</v>
      </c>
      <c r="HD24" t="s">
        <v>377</v>
      </c>
      <c r="HE24" t="s">
        <v>377</v>
      </c>
      <c r="HF24">
        <v>0</v>
      </c>
      <c r="HG24">
        <v>100</v>
      </c>
      <c r="HH24">
        <v>100</v>
      </c>
      <c r="HI24">
        <v>33.503999999999998</v>
      </c>
      <c r="HJ24">
        <v>1.2414000000000001</v>
      </c>
      <c r="HK24">
        <v>33.5040499999999</v>
      </c>
      <c r="HL24">
        <v>0</v>
      </c>
      <c r="HM24">
        <v>0</v>
      </c>
      <c r="HN24">
        <v>0</v>
      </c>
      <c r="HO24">
        <v>1.241385</v>
      </c>
      <c r="HP24">
        <v>0</v>
      </c>
      <c r="HQ24">
        <v>0</v>
      </c>
      <c r="HR24">
        <v>0</v>
      </c>
      <c r="HS24">
        <v>-1</v>
      </c>
      <c r="HT24">
        <v>-1</v>
      </c>
      <c r="HU24">
        <v>-1</v>
      </c>
      <c r="HV24">
        <v>-1</v>
      </c>
      <c r="HW24">
        <v>0.9</v>
      </c>
      <c r="HX24">
        <v>0.8</v>
      </c>
      <c r="HY24">
        <v>2</v>
      </c>
      <c r="HZ24">
        <v>480.35399999999998</v>
      </c>
      <c r="IA24">
        <v>527.39800000000002</v>
      </c>
      <c r="IB24">
        <v>21.7499</v>
      </c>
      <c r="IC24">
        <v>26.008500000000002</v>
      </c>
      <c r="ID24">
        <v>30.0002</v>
      </c>
      <c r="IE24">
        <v>26.0319</v>
      </c>
      <c r="IF24">
        <v>26.011900000000001</v>
      </c>
      <c r="IG24">
        <v>18.613700000000001</v>
      </c>
      <c r="IH24">
        <v>100</v>
      </c>
      <c r="II24">
        <v>0</v>
      </c>
      <c r="IJ24">
        <v>21.759499999999999</v>
      </c>
      <c r="IK24">
        <v>400</v>
      </c>
      <c r="IL24">
        <v>0</v>
      </c>
      <c r="IM24">
        <v>101.139</v>
      </c>
      <c r="IN24">
        <v>111.544</v>
      </c>
    </row>
    <row r="25" spans="1:248" x14ac:dyDescent="0.35">
      <c r="A25">
        <v>8</v>
      </c>
      <c r="B25">
        <v>1599841673.0999999</v>
      </c>
      <c r="C25">
        <v>4905.0999999046298</v>
      </c>
      <c r="D25" t="s">
        <v>409</v>
      </c>
      <c r="E25" t="s">
        <v>410</v>
      </c>
      <c r="F25">
        <v>1599841673.0999999</v>
      </c>
      <c r="G25">
        <f t="shared" si="0"/>
        <v>2.6888375574327379E-3</v>
      </c>
      <c r="H25">
        <f t="shared" si="1"/>
        <v>9.8539341575588573</v>
      </c>
      <c r="I25">
        <f t="shared" si="2"/>
        <v>386.89299999999997</v>
      </c>
      <c r="J25">
        <f t="shared" si="3"/>
        <v>322.66396144032643</v>
      </c>
      <c r="K25">
        <f t="shared" si="4"/>
        <v>32.799134349536232</v>
      </c>
      <c r="L25">
        <f t="shared" si="5"/>
        <v>39.328084330365996</v>
      </c>
      <c r="M25">
        <f t="shared" si="6"/>
        <v>0.28138872592116415</v>
      </c>
      <c r="N25">
        <f t="shared" si="7"/>
        <v>2.9544372913096448</v>
      </c>
      <c r="O25">
        <f t="shared" si="8"/>
        <v>0.26730248531753398</v>
      </c>
      <c r="P25">
        <f t="shared" si="9"/>
        <v>0.168270864759198</v>
      </c>
      <c r="Q25">
        <f t="shared" si="10"/>
        <v>41.281871064360168</v>
      </c>
      <c r="R25">
        <f t="shared" si="11"/>
        <v>23.11620466170994</v>
      </c>
      <c r="S25">
        <f t="shared" si="12"/>
        <v>22.974</v>
      </c>
      <c r="T25">
        <f t="shared" si="13"/>
        <v>2.8152874531246006</v>
      </c>
      <c r="U25">
        <f t="shared" si="14"/>
        <v>62.227962448157946</v>
      </c>
      <c r="V25">
        <f t="shared" si="15"/>
        <v>1.8160572132671999</v>
      </c>
      <c r="W25">
        <f t="shared" si="16"/>
        <v>2.9183941460081635</v>
      </c>
      <c r="X25">
        <f t="shared" si="17"/>
        <v>0.99923023985740067</v>
      </c>
      <c r="Y25">
        <f t="shared" si="18"/>
        <v>-118.57773628278375</v>
      </c>
      <c r="Z25">
        <f t="shared" si="19"/>
        <v>94.851015644830653</v>
      </c>
      <c r="AA25">
        <f t="shared" si="20"/>
        <v>6.6734372920305134</v>
      </c>
      <c r="AB25">
        <f t="shared" si="21"/>
        <v>24.228587718437581</v>
      </c>
      <c r="AC25">
        <v>19</v>
      </c>
      <c r="AD25">
        <v>4</v>
      </c>
      <c r="AE25">
        <f t="shared" si="22"/>
        <v>1</v>
      </c>
      <c r="AF25">
        <f t="shared" si="23"/>
        <v>0</v>
      </c>
      <c r="AG25">
        <f t="shared" si="24"/>
        <v>54251.926517596068</v>
      </c>
      <c r="AH25" t="s">
        <v>372</v>
      </c>
      <c r="AI25">
        <v>10475.9</v>
      </c>
      <c r="AJ25">
        <v>599.18461538461497</v>
      </c>
      <c r="AK25">
        <v>3038.65</v>
      </c>
      <c r="AL25">
        <f t="shared" si="25"/>
        <v>2439.4653846153851</v>
      </c>
      <c r="AM25">
        <f t="shared" si="26"/>
        <v>0.80281223063379625</v>
      </c>
      <c r="AN25">
        <v>-1.1056271312606101</v>
      </c>
      <c r="AO25" t="s">
        <v>411</v>
      </c>
      <c r="AP25">
        <v>10480.700000000001</v>
      </c>
      <c r="AQ25">
        <v>852.14152000000001</v>
      </c>
      <c r="AR25">
        <v>2041.49</v>
      </c>
      <c r="AS25">
        <f t="shared" si="27"/>
        <v>0.58258844275504651</v>
      </c>
      <c r="AT25">
        <v>0.5</v>
      </c>
      <c r="AU25">
        <f t="shared" si="28"/>
        <v>210.7593028479773</v>
      </c>
      <c r="AV25">
        <f t="shared" si="29"/>
        <v>9.8539341575588573</v>
      </c>
      <c r="AW25">
        <f t="shared" si="30"/>
        <v>61.392967021171167</v>
      </c>
      <c r="AX25">
        <f t="shared" si="31"/>
        <v>0.65611881517910942</v>
      </c>
      <c r="AY25">
        <f t="shared" si="32"/>
        <v>5.2000367911278884E-2</v>
      </c>
      <c r="AZ25">
        <f t="shared" si="33"/>
        <v>0.48844716359129853</v>
      </c>
      <c r="BA25" t="s">
        <v>412</v>
      </c>
      <c r="BB25">
        <v>702.03</v>
      </c>
      <c r="BC25">
        <f t="shared" si="34"/>
        <v>1339.46</v>
      </c>
      <c r="BD25">
        <f t="shared" si="35"/>
        <v>0.88793131560479599</v>
      </c>
      <c r="BE25">
        <f t="shared" si="36"/>
        <v>0.42675317338720037</v>
      </c>
      <c r="BF25">
        <f t="shared" si="37"/>
        <v>0.82461626551935796</v>
      </c>
      <c r="BG25">
        <f t="shared" si="38"/>
        <v>0.40876169274163154</v>
      </c>
      <c r="BH25">
        <f t="shared" si="39"/>
        <v>0.73151513787760847</v>
      </c>
      <c r="BI25">
        <f t="shared" si="40"/>
        <v>0.26848486212239153</v>
      </c>
      <c r="BJ25">
        <v>542</v>
      </c>
      <c r="BK25">
        <v>300</v>
      </c>
      <c r="BL25">
        <v>300</v>
      </c>
      <c r="BM25">
        <v>300</v>
      </c>
      <c r="BN25">
        <v>10480.700000000001</v>
      </c>
      <c r="BO25">
        <v>1972.14</v>
      </c>
      <c r="BP25">
        <v>-8.5155500000000002E-3</v>
      </c>
      <c r="BQ25">
        <v>-2.02</v>
      </c>
      <c r="BR25" t="s">
        <v>373</v>
      </c>
      <c r="BS25" t="s">
        <v>373</v>
      </c>
      <c r="BT25" t="s">
        <v>373</v>
      </c>
      <c r="BU25" t="s">
        <v>373</v>
      </c>
      <c r="BV25" t="s">
        <v>373</v>
      </c>
      <c r="BW25" t="s">
        <v>373</v>
      </c>
      <c r="BX25" t="s">
        <v>373</v>
      </c>
      <c r="BY25" t="s">
        <v>373</v>
      </c>
      <c r="BZ25" t="s">
        <v>373</v>
      </c>
      <c r="CA25" t="s">
        <v>373</v>
      </c>
      <c r="CB25">
        <f t="shared" si="41"/>
        <v>250.03</v>
      </c>
      <c r="CC25">
        <f t="shared" si="42"/>
        <v>210.7593028479773</v>
      </c>
      <c r="CD25">
        <f t="shared" si="43"/>
        <v>0.84293605906482139</v>
      </c>
      <c r="CE25">
        <f t="shared" si="44"/>
        <v>0.19587211812964278</v>
      </c>
      <c r="CF25">
        <v>1599841673.0999999</v>
      </c>
      <c r="CG25">
        <v>386.89299999999997</v>
      </c>
      <c r="CH25">
        <v>399.96499999999997</v>
      </c>
      <c r="CI25">
        <v>17.865600000000001</v>
      </c>
      <c r="CJ25">
        <v>14.696899999999999</v>
      </c>
      <c r="CK25">
        <v>353.38</v>
      </c>
      <c r="CL25">
        <v>16.625599999999999</v>
      </c>
      <c r="CM25">
        <v>500.041</v>
      </c>
      <c r="CN25">
        <v>101.45099999999999</v>
      </c>
      <c r="CO25">
        <v>0.20006199999999999</v>
      </c>
      <c r="CP25">
        <v>23.569500000000001</v>
      </c>
      <c r="CQ25">
        <v>22.974</v>
      </c>
      <c r="CR25">
        <v>999.9</v>
      </c>
      <c r="CS25">
        <v>0</v>
      </c>
      <c r="CT25">
        <v>0</v>
      </c>
      <c r="CU25">
        <v>9997.5</v>
      </c>
      <c r="CV25">
        <v>0</v>
      </c>
      <c r="CW25">
        <v>1.5289399999999999E-3</v>
      </c>
      <c r="CX25">
        <v>-13.0807</v>
      </c>
      <c r="CY25">
        <v>393.92200000000003</v>
      </c>
      <c r="CZ25">
        <v>405.93</v>
      </c>
      <c r="DA25">
        <v>3.1700599999999999</v>
      </c>
      <c r="DB25">
        <v>399.96499999999997</v>
      </c>
      <c r="DC25">
        <v>14.696899999999999</v>
      </c>
      <c r="DD25">
        <v>1.81263</v>
      </c>
      <c r="DE25">
        <v>1.49102</v>
      </c>
      <c r="DF25">
        <v>15.896100000000001</v>
      </c>
      <c r="DG25">
        <v>12.8764</v>
      </c>
      <c r="DH25">
        <v>250.03</v>
      </c>
      <c r="DI25">
        <v>0.900119</v>
      </c>
      <c r="DJ25">
        <v>9.98811E-2</v>
      </c>
      <c r="DK25">
        <v>0</v>
      </c>
      <c r="DL25">
        <v>854.77800000000002</v>
      </c>
      <c r="DM25">
        <v>4.9990300000000003</v>
      </c>
      <c r="DN25">
        <v>2098.5100000000002</v>
      </c>
      <c r="DO25">
        <v>1907.86</v>
      </c>
      <c r="DP25">
        <v>37</v>
      </c>
      <c r="DQ25">
        <v>41.061999999999998</v>
      </c>
      <c r="DR25">
        <v>39.375</v>
      </c>
      <c r="DS25">
        <v>40.061999999999998</v>
      </c>
      <c r="DT25">
        <v>39.625</v>
      </c>
      <c r="DU25">
        <v>220.56</v>
      </c>
      <c r="DV25">
        <v>24.47</v>
      </c>
      <c r="DW25">
        <v>0</v>
      </c>
      <c r="DX25">
        <v>74.600000143051105</v>
      </c>
      <c r="DY25">
        <v>0</v>
      </c>
      <c r="DZ25">
        <v>852.14152000000001</v>
      </c>
      <c r="EA25">
        <v>25.205923036979801</v>
      </c>
      <c r="EB25">
        <v>60.196153752814801</v>
      </c>
      <c r="EC25">
        <v>2091.4771999999998</v>
      </c>
      <c r="ED25">
        <v>15</v>
      </c>
      <c r="EE25">
        <v>1599841696.0999999</v>
      </c>
      <c r="EF25" t="s">
        <v>413</v>
      </c>
      <c r="EG25">
        <v>1599841690.0999999</v>
      </c>
      <c r="EH25">
        <v>1599841696.0999999</v>
      </c>
      <c r="EI25">
        <v>36</v>
      </c>
      <c r="EJ25">
        <v>8.9999999999999993E-3</v>
      </c>
      <c r="EK25">
        <v>-1E-3</v>
      </c>
      <c r="EL25">
        <v>33.512999999999998</v>
      </c>
      <c r="EM25">
        <v>1.24</v>
      </c>
      <c r="EN25">
        <v>400</v>
      </c>
      <c r="EO25">
        <v>15</v>
      </c>
      <c r="EP25">
        <v>0.19</v>
      </c>
      <c r="EQ25">
        <v>0.03</v>
      </c>
      <c r="ER25">
        <v>-13.102377499999999</v>
      </c>
      <c r="ES25">
        <v>-2.1409756097523401E-2</v>
      </c>
      <c r="ET25">
        <v>7.2800812109137997E-2</v>
      </c>
      <c r="EU25">
        <v>1</v>
      </c>
      <c r="EV25">
        <v>3.1896045000000002</v>
      </c>
      <c r="EW25">
        <v>-0.137339887429658</v>
      </c>
      <c r="EX25">
        <v>1.35526753724127E-2</v>
      </c>
      <c r="EY25">
        <v>1</v>
      </c>
      <c r="EZ25">
        <v>2</v>
      </c>
      <c r="FA25">
        <v>2</v>
      </c>
      <c r="FB25" t="s">
        <v>383</v>
      </c>
      <c r="FC25">
        <v>2.9371800000000001</v>
      </c>
      <c r="FD25">
        <v>2.88523</v>
      </c>
      <c r="FE25">
        <v>9.1011099999999998E-2</v>
      </c>
      <c r="FF25">
        <v>0.100062</v>
      </c>
      <c r="FG25">
        <v>9.1957700000000003E-2</v>
      </c>
      <c r="FH25">
        <v>8.2821000000000006E-2</v>
      </c>
      <c r="FI25">
        <v>29298.400000000001</v>
      </c>
      <c r="FJ25">
        <v>29484.5</v>
      </c>
      <c r="FK25">
        <v>29843</v>
      </c>
      <c r="FL25">
        <v>29872.400000000001</v>
      </c>
      <c r="FM25">
        <v>36108.9</v>
      </c>
      <c r="FN25">
        <v>35011.4</v>
      </c>
      <c r="FO25">
        <v>43217.3</v>
      </c>
      <c r="FP25">
        <v>40963.1</v>
      </c>
      <c r="FQ25">
        <v>2.0790799999999998</v>
      </c>
      <c r="FR25">
        <v>2.0677500000000002</v>
      </c>
      <c r="FS25">
        <v>1.2833600000000001E-2</v>
      </c>
      <c r="FT25">
        <v>0</v>
      </c>
      <c r="FU25">
        <v>22.762699999999999</v>
      </c>
      <c r="FV25">
        <v>999.9</v>
      </c>
      <c r="FW25">
        <v>36.07</v>
      </c>
      <c r="FX25">
        <v>29.024000000000001</v>
      </c>
      <c r="FY25">
        <v>14.3188</v>
      </c>
      <c r="FZ25">
        <v>63.564</v>
      </c>
      <c r="GA25">
        <v>35.989600000000003</v>
      </c>
      <c r="GB25">
        <v>1</v>
      </c>
      <c r="GC25">
        <v>-9.9908499999999997E-2</v>
      </c>
      <c r="GD25">
        <v>0.96438699999999999</v>
      </c>
      <c r="GE25">
        <v>20.265000000000001</v>
      </c>
      <c r="GF25">
        <v>5.2517300000000002</v>
      </c>
      <c r="GG25">
        <v>12.039899999999999</v>
      </c>
      <c r="GH25">
        <v>5.0252499999999998</v>
      </c>
      <c r="GI25">
        <v>3.3010000000000002</v>
      </c>
      <c r="GJ25">
        <v>999.9</v>
      </c>
      <c r="GK25">
        <v>9999</v>
      </c>
      <c r="GL25">
        <v>9999</v>
      </c>
      <c r="GM25">
        <v>9999</v>
      </c>
      <c r="GN25">
        <v>1.8778999999999999</v>
      </c>
      <c r="GO25">
        <v>1.87957</v>
      </c>
      <c r="GP25">
        <v>1.87843</v>
      </c>
      <c r="GQ25">
        <v>1.8788800000000001</v>
      </c>
      <c r="GR25">
        <v>1.8804000000000001</v>
      </c>
      <c r="GS25">
        <v>1.87496</v>
      </c>
      <c r="GT25">
        <v>1.88202</v>
      </c>
      <c r="GU25">
        <v>1.87683</v>
      </c>
      <c r="GV25">
        <v>0</v>
      </c>
      <c r="GW25">
        <v>0</v>
      </c>
      <c r="GX25">
        <v>0</v>
      </c>
      <c r="GY25">
        <v>0</v>
      </c>
      <c r="GZ25" t="s">
        <v>375</v>
      </c>
      <c r="HA25" t="s">
        <v>376</v>
      </c>
      <c r="HB25" t="s">
        <v>377</v>
      </c>
      <c r="HC25" t="s">
        <v>377</v>
      </c>
      <c r="HD25" t="s">
        <v>377</v>
      </c>
      <c r="HE25" t="s">
        <v>377</v>
      </c>
      <c r="HF25">
        <v>0</v>
      </c>
      <c r="HG25">
        <v>100</v>
      </c>
      <c r="HH25">
        <v>100</v>
      </c>
      <c r="HI25">
        <v>33.512999999999998</v>
      </c>
      <c r="HJ25">
        <v>1.24</v>
      </c>
      <c r="HK25">
        <v>33.5040499999999</v>
      </c>
      <c r="HL25">
        <v>0</v>
      </c>
      <c r="HM25">
        <v>0</v>
      </c>
      <c r="HN25">
        <v>0</v>
      </c>
      <c r="HO25">
        <v>1.241385</v>
      </c>
      <c r="HP25">
        <v>0</v>
      </c>
      <c r="HQ25">
        <v>0</v>
      </c>
      <c r="HR25">
        <v>0</v>
      </c>
      <c r="HS25">
        <v>-1</v>
      </c>
      <c r="HT25">
        <v>-1</v>
      </c>
      <c r="HU25">
        <v>-1</v>
      </c>
      <c r="HV25">
        <v>-1</v>
      </c>
      <c r="HW25">
        <v>2.2000000000000002</v>
      </c>
      <c r="HX25">
        <v>2.1</v>
      </c>
      <c r="HY25">
        <v>2</v>
      </c>
      <c r="HZ25">
        <v>480.42599999999999</v>
      </c>
      <c r="IA25">
        <v>526.90899999999999</v>
      </c>
      <c r="IB25">
        <v>21.909400000000002</v>
      </c>
      <c r="IC25">
        <v>26.019500000000001</v>
      </c>
      <c r="ID25">
        <v>30</v>
      </c>
      <c r="IE25">
        <v>26.040299999999998</v>
      </c>
      <c r="IF25">
        <v>26.0184</v>
      </c>
      <c r="IG25">
        <v>18.597300000000001</v>
      </c>
      <c r="IH25">
        <v>100</v>
      </c>
      <c r="II25">
        <v>5.7642600000000002</v>
      </c>
      <c r="IJ25">
        <v>21.913799999999998</v>
      </c>
      <c r="IK25">
        <v>400</v>
      </c>
      <c r="IL25">
        <v>7.9175199999999997</v>
      </c>
      <c r="IM25">
        <v>101.134</v>
      </c>
      <c r="IN25">
        <v>111.54</v>
      </c>
    </row>
    <row r="26" spans="1:248" x14ac:dyDescent="0.35">
      <c r="A26">
        <v>9</v>
      </c>
      <c r="B26">
        <v>1599841792.0999999</v>
      </c>
      <c r="C26">
        <v>5024.0999999046298</v>
      </c>
      <c r="D26" t="s">
        <v>414</v>
      </c>
      <c r="E26" t="s">
        <v>415</v>
      </c>
      <c r="F26">
        <v>1599841792.0999999</v>
      </c>
      <c r="G26">
        <f t="shared" si="0"/>
        <v>2.508579727081627E-3</v>
      </c>
      <c r="H26">
        <f t="shared" si="1"/>
        <v>6.322020357244031</v>
      </c>
      <c r="I26">
        <f t="shared" si="2"/>
        <v>391.19400000000002</v>
      </c>
      <c r="J26">
        <f t="shared" si="3"/>
        <v>343.73637977051595</v>
      </c>
      <c r="K26">
        <f t="shared" si="4"/>
        <v>34.94081537818262</v>
      </c>
      <c r="L26">
        <f t="shared" si="5"/>
        <v>39.764884182984005</v>
      </c>
      <c r="M26">
        <f t="shared" si="6"/>
        <v>0.25417995338757793</v>
      </c>
      <c r="N26">
        <f t="shared" si="7"/>
        <v>2.9556356881004766</v>
      </c>
      <c r="O26">
        <f t="shared" si="8"/>
        <v>0.24263049817866189</v>
      </c>
      <c r="P26">
        <f t="shared" si="9"/>
        <v>0.15263799676364731</v>
      </c>
      <c r="Q26">
        <f t="shared" si="10"/>
        <v>24.78231048056583</v>
      </c>
      <c r="R26">
        <f t="shared" si="11"/>
        <v>23.049047668637012</v>
      </c>
      <c r="S26">
        <f t="shared" si="12"/>
        <v>23.011800000000001</v>
      </c>
      <c r="T26">
        <f t="shared" si="13"/>
        <v>2.821736215143706</v>
      </c>
      <c r="U26">
        <f t="shared" si="14"/>
        <v>61.557577208483764</v>
      </c>
      <c r="V26">
        <f t="shared" si="15"/>
        <v>1.7946313855800002</v>
      </c>
      <c r="W26">
        <f t="shared" si="16"/>
        <v>2.9153704011155708</v>
      </c>
      <c r="X26">
        <f t="shared" si="17"/>
        <v>1.0271048295637057</v>
      </c>
      <c r="Y26">
        <f t="shared" si="18"/>
        <v>-110.62836596429975</v>
      </c>
      <c r="Z26">
        <f t="shared" si="19"/>
        <v>86.125556972719494</v>
      </c>
      <c r="AA26">
        <f t="shared" si="20"/>
        <v>6.0577135561895021</v>
      </c>
      <c r="AB26">
        <f t="shared" si="21"/>
        <v>6.3372150451750713</v>
      </c>
      <c r="AC26">
        <v>19</v>
      </c>
      <c r="AD26">
        <v>4</v>
      </c>
      <c r="AE26">
        <f t="shared" si="22"/>
        <v>1</v>
      </c>
      <c r="AF26">
        <f t="shared" si="23"/>
        <v>0</v>
      </c>
      <c r="AG26">
        <f t="shared" si="24"/>
        <v>54290.451483755729</v>
      </c>
      <c r="AH26" t="s">
        <v>372</v>
      </c>
      <c r="AI26">
        <v>10475.9</v>
      </c>
      <c r="AJ26">
        <v>599.18461538461497</v>
      </c>
      <c r="AK26">
        <v>3038.65</v>
      </c>
      <c r="AL26">
        <f t="shared" si="25"/>
        <v>2439.4653846153851</v>
      </c>
      <c r="AM26">
        <f t="shared" si="26"/>
        <v>0.80281223063379625</v>
      </c>
      <c r="AN26">
        <v>-1.1056271312606101</v>
      </c>
      <c r="AO26" t="s">
        <v>416</v>
      </c>
      <c r="AP26">
        <v>10474</v>
      </c>
      <c r="AQ26">
        <v>845.22376923076899</v>
      </c>
      <c r="AR26">
        <v>2189.33</v>
      </c>
      <c r="AS26">
        <f t="shared" si="27"/>
        <v>0.61393496218899435</v>
      </c>
      <c r="AT26">
        <v>0.5</v>
      </c>
      <c r="AU26">
        <f t="shared" si="28"/>
        <v>126.5683170120478</v>
      </c>
      <c r="AV26">
        <f t="shared" si="29"/>
        <v>6.322020357244031</v>
      </c>
      <c r="AW26">
        <f t="shared" si="30"/>
        <v>38.852357459558107</v>
      </c>
      <c r="AX26">
        <f t="shared" si="31"/>
        <v>0.67410120904568982</v>
      </c>
      <c r="AY26">
        <f t="shared" si="32"/>
        <v>5.86848878443854E-2</v>
      </c>
      <c r="AZ26">
        <f t="shared" si="33"/>
        <v>0.38793603522538866</v>
      </c>
      <c r="BA26" t="s">
        <v>417</v>
      </c>
      <c r="BB26">
        <v>713.5</v>
      </c>
      <c r="BC26">
        <f t="shared" si="34"/>
        <v>1475.83</v>
      </c>
      <c r="BD26">
        <f t="shared" si="35"/>
        <v>0.91074597397344614</v>
      </c>
      <c r="BE26">
        <f t="shared" si="36"/>
        <v>0.36527535857901644</v>
      </c>
      <c r="BF26">
        <f t="shared" si="37"/>
        <v>0.84527254160117915</v>
      </c>
      <c r="BG26">
        <f t="shared" si="38"/>
        <v>0.34815825031020353</v>
      </c>
      <c r="BH26">
        <f t="shared" si="39"/>
        <v>0.76881090675129382</v>
      </c>
      <c r="BI26">
        <f t="shared" si="40"/>
        <v>0.23118909324870618</v>
      </c>
      <c r="BJ26">
        <v>544</v>
      </c>
      <c r="BK26">
        <v>300</v>
      </c>
      <c r="BL26">
        <v>300</v>
      </c>
      <c r="BM26">
        <v>300</v>
      </c>
      <c r="BN26">
        <v>10474</v>
      </c>
      <c r="BO26">
        <v>2131.9499999999998</v>
      </c>
      <c r="BP26">
        <v>-8.5964600000000002E-3</v>
      </c>
      <c r="BQ26">
        <v>-6.94</v>
      </c>
      <c r="BR26" t="s">
        <v>373</v>
      </c>
      <c r="BS26" t="s">
        <v>373</v>
      </c>
      <c r="BT26" t="s">
        <v>373</v>
      </c>
      <c r="BU26" t="s">
        <v>373</v>
      </c>
      <c r="BV26" t="s">
        <v>373</v>
      </c>
      <c r="BW26" t="s">
        <v>373</v>
      </c>
      <c r="BX26" t="s">
        <v>373</v>
      </c>
      <c r="BY26" t="s">
        <v>373</v>
      </c>
      <c r="BZ26" t="s">
        <v>373</v>
      </c>
      <c r="CA26" t="s">
        <v>373</v>
      </c>
      <c r="CB26">
        <f t="shared" si="41"/>
        <v>150.15799999999999</v>
      </c>
      <c r="CC26">
        <f t="shared" si="42"/>
        <v>126.5683170120478</v>
      </c>
      <c r="CD26">
        <f t="shared" si="43"/>
        <v>0.84290092443990872</v>
      </c>
      <c r="CE26">
        <f t="shared" si="44"/>
        <v>0.19580184887981761</v>
      </c>
      <c r="CF26">
        <v>1599841792.0999999</v>
      </c>
      <c r="CG26">
        <v>391.19400000000002</v>
      </c>
      <c r="CH26">
        <v>399.95699999999999</v>
      </c>
      <c r="CI26">
        <v>17.655000000000001</v>
      </c>
      <c r="CJ26">
        <v>14.6982</v>
      </c>
      <c r="CK26">
        <v>357.71300000000002</v>
      </c>
      <c r="CL26">
        <v>16.413499999999999</v>
      </c>
      <c r="CM26">
        <v>500.05900000000003</v>
      </c>
      <c r="CN26">
        <v>101.45</v>
      </c>
      <c r="CO26">
        <v>0.20003599999999999</v>
      </c>
      <c r="CP26">
        <v>23.552299999999999</v>
      </c>
      <c r="CQ26">
        <v>23.011800000000001</v>
      </c>
      <c r="CR26">
        <v>999.9</v>
      </c>
      <c r="CS26">
        <v>0</v>
      </c>
      <c r="CT26">
        <v>0</v>
      </c>
      <c r="CU26">
        <v>10004.4</v>
      </c>
      <c r="CV26">
        <v>0</v>
      </c>
      <c r="CW26">
        <v>1.5289399999999999E-3</v>
      </c>
      <c r="CX26">
        <v>-8.7634000000000007</v>
      </c>
      <c r="CY26">
        <v>398.22399999999999</v>
      </c>
      <c r="CZ26">
        <v>405.923</v>
      </c>
      <c r="DA26">
        <v>2.9568099999999999</v>
      </c>
      <c r="DB26">
        <v>399.95699999999999</v>
      </c>
      <c r="DC26">
        <v>14.6982</v>
      </c>
      <c r="DD26">
        <v>1.79111</v>
      </c>
      <c r="DE26">
        <v>1.4911399999999999</v>
      </c>
      <c r="DF26">
        <v>15.7094</v>
      </c>
      <c r="DG26">
        <v>12.877599999999999</v>
      </c>
      <c r="DH26">
        <v>150.15799999999999</v>
      </c>
      <c r="DI26">
        <v>0.89999099999999999</v>
      </c>
      <c r="DJ26">
        <v>0.100009</v>
      </c>
      <c r="DK26">
        <v>0</v>
      </c>
      <c r="DL26">
        <v>846.90099999999995</v>
      </c>
      <c r="DM26">
        <v>4.9990300000000003</v>
      </c>
      <c r="DN26">
        <v>1244.1199999999999</v>
      </c>
      <c r="DO26">
        <v>1130.19</v>
      </c>
      <c r="DP26">
        <v>36.436999999999998</v>
      </c>
      <c r="DQ26">
        <v>40.75</v>
      </c>
      <c r="DR26">
        <v>39</v>
      </c>
      <c r="DS26">
        <v>39.811999999999998</v>
      </c>
      <c r="DT26">
        <v>39.186999999999998</v>
      </c>
      <c r="DU26">
        <v>130.63999999999999</v>
      </c>
      <c r="DV26">
        <v>14.52</v>
      </c>
      <c r="DW26">
        <v>0</v>
      </c>
      <c r="DX26">
        <v>118.40000009536701</v>
      </c>
      <c r="DY26">
        <v>0</v>
      </c>
      <c r="DZ26">
        <v>845.22376923076899</v>
      </c>
      <c r="EA26">
        <v>12.9756581257199</v>
      </c>
      <c r="EB26">
        <v>18.406837676987699</v>
      </c>
      <c r="EC26">
        <v>1240.7723076923101</v>
      </c>
      <c r="ED26">
        <v>15</v>
      </c>
      <c r="EE26">
        <v>1599841750.0999999</v>
      </c>
      <c r="EF26" t="s">
        <v>418</v>
      </c>
      <c r="EG26">
        <v>1599841747.0999999</v>
      </c>
      <c r="EH26">
        <v>1599841750.0999999</v>
      </c>
      <c r="EI26">
        <v>37</v>
      </c>
      <c r="EJ26">
        <v>-3.2000000000000001E-2</v>
      </c>
      <c r="EK26">
        <v>1E-3</v>
      </c>
      <c r="EL26">
        <v>33.481000000000002</v>
      </c>
      <c r="EM26">
        <v>1.242</v>
      </c>
      <c r="EN26">
        <v>400</v>
      </c>
      <c r="EO26">
        <v>15</v>
      </c>
      <c r="EP26">
        <v>0.17</v>
      </c>
      <c r="EQ26">
        <v>0.03</v>
      </c>
      <c r="ER26">
        <v>-8.7619425</v>
      </c>
      <c r="ES26">
        <v>-6.7659061913680804E-2</v>
      </c>
      <c r="ET26">
        <v>5.23556526437211E-2</v>
      </c>
      <c r="EU26">
        <v>1</v>
      </c>
      <c r="EV26">
        <v>2.9822652500000002</v>
      </c>
      <c r="EW26">
        <v>-0.124564390243911</v>
      </c>
      <c r="EX26">
        <v>1.20617003335972E-2</v>
      </c>
      <c r="EY26">
        <v>1</v>
      </c>
      <c r="EZ26">
        <v>2</v>
      </c>
      <c r="FA26">
        <v>2</v>
      </c>
      <c r="FB26" t="s">
        <v>383</v>
      </c>
      <c r="FC26">
        <v>2.9372699999999998</v>
      </c>
      <c r="FD26">
        <v>2.8852699999999998</v>
      </c>
      <c r="FE26">
        <v>9.1897199999999998E-2</v>
      </c>
      <c r="FF26">
        <v>0.100065</v>
      </c>
      <c r="FG26">
        <v>9.1106099999999995E-2</v>
      </c>
      <c r="FH26">
        <v>8.2830200000000007E-2</v>
      </c>
      <c r="FI26">
        <v>29274</v>
      </c>
      <c r="FJ26">
        <v>29488.7</v>
      </c>
      <c r="FK26">
        <v>29847</v>
      </c>
      <c r="FL26">
        <v>29876.6</v>
      </c>
      <c r="FM26">
        <v>36147.5</v>
      </c>
      <c r="FN26">
        <v>35015.599999999999</v>
      </c>
      <c r="FO26">
        <v>43222.6</v>
      </c>
      <c r="FP26">
        <v>40968.5</v>
      </c>
      <c r="FQ26">
        <v>2.0787</v>
      </c>
      <c r="FR26">
        <v>2.0687500000000001</v>
      </c>
      <c r="FS26">
        <v>1.5176800000000001E-2</v>
      </c>
      <c r="FT26">
        <v>0</v>
      </c>
      <c r="FU26">
        <v>22.762</v>
      </c>
      <c r="FV26">
        <v>999.9</v>
      </c>
      <c r="FW26">
        <v>35.515000000000001</v>
      </c>
      <c r="FX26">
        <v>29.053999999999998</v>
      </c>
      <c r="FY26">
        <v>14.1234</v>
      </c>
      <c r="FZ26">
        <v>63.484000000000002</v>
      </c>
      <c r="GA26">
        <v>36.1098</v>
      </c>
      <c r="GB26">
        <v>1</v>
      </c>
      <c r="GC26">
        <v>-0.103653</v>
      </c>
      <c r="GD26">
        <v>1.1894800000000001</v>
      </c>
      <c r="GE26">
        <v>20.264199999999999</v>
      </c>
      <c r="GF26">
        <v>5.2493400000000001</v>
      </c>
      <c r="GG26">
        <v>12.039899999999999</v>
      </c>
      <c r="GH26">
        <v>5.0229999999999997</v>
      </c>
      <c r="GI26">
        <v>3.3010000000000002</v>
      </c>
      <c r="GJ26">
        <v>999.9</v>
      </c>
      <c r="GK26">
        <v>9999</v>
      </c>
      <c r="GL26">
        <v>9999</v>
      </c>
      <c r="GM26">
        <v>9999</v>
      </c>
      <c r="GN26">
        <v>1.8778900000000001</v>
      </c>
      <c r="GO26">
        <v>1.8795200000000001</v>
      </c>
      <c r="GP26">
        <v>1.87836</v>
      </c>
      <c r="GQ26">
        <v>1.8788400000000001</v>
      </c>
      <c r="GR26">
        <v>1.88035</v>
      </c>
      <c r="GS26">
        <v>1.87487</v>
      </c>
      <c r="GT26">
        <v>1.8819999999999999</v>
      </c>
      <c r="GU26">
        <v>1.8768199999999999</v>
      </c>
      <c r="GV26">
        <v>0</v>
      </c>
      <c r="GW26">
        <v>0</v>
      </c>
      <c r="GX26">
        <v>0</v>
      </c>
      <c r="GY26">
        <v>0</v>
      </c>
      <c r="GZ26" t="s">
        <v>375</v>
      </c>
      <c r="HA26" t="s">
        <v>376</v>
      </c>
      <c r="HB26" t="s">
        <v>377</v>
      </c>
      <c r="HC26" t="s">
        <v>377</v>
      </c>
      <c r="HD26" t="s">
        <v>377</v>
      </c>
      <c r="HE26" t="s">
        <v>377</v>
      </c>
      <c r="HF26">
        <v>0</v>
      </c>
      <c r="HG26">
        <v>100</v>
      </c>
      <c r="HH26">
        <v>100</v>
      </c>
      <c r="HI26">
        <v>33.481000000000002</v>
      </c>
      <c r="HJ26">
        <v>1.2415</v>
      </c>
      <c r="HK26">
        <v>33.481099999999998</v>
      </c>
      <c r="HL26">
        <v>0</v>
      </c>
      <c r="HM26">
        <v>0</v>
      </c>
      <c r="HN26">
        <v>0</v>
      </c>
      <c r="HO26">
        <v>1.2415750000000001</v>
      </c>
      <c r="HP26">
        <v>0</v>
      </c>
      <c r="HQ26">
        <v>0</v>
      </c>
      <c r="HR26">
        <v>0</v>
      </c>
      <c r="HS26">
        <v>-1</v>
      </c>
      <c r="HT26">
        <v>-1</v>
      </c>
      <c r="HU26">
        <v>-1</v>
      </c>
      <c r="HV26">
        <v>-1</v>
      </c>
      <c r="HW26">
        <v>0.8</v>
      </c>
      <c r="HX26">
        <v>0.7</v>
      </c>
      <c r="HY26">
        <v>2</v>
      </c>
      <c r="HZ26">
        <v>480.01499999999999</v>
      </c>
      <c r="IA26">
        <v>527.37199999999996</v>
      </c>
      <c r="IB26">
        <v>21.940300000000001</v>
      </c>
      <c r="IC26">
        <v>25.9895</v>
      </c>
      <c r="ID26">
        <v>29.9999</v>
      </c>
      <c r="IE26">
        <v>26.0185</v>
      </c>
      <c r="IF26">
        <v>25.9954</v>
      </c>
      <c r="IG26">
        <v>18.616</v>
      </c>
      <c r="IH26">
        <v>100</v>
      </c>
      <c r="II26">
        <v>0</v>
      </c>
      <c r="IJ26">
        <v>21.940999999999999</v>
      </c>
      <c r="IK26">
        <v>400</v>
      </c>
      <c r="IL26">
        <v>4.0707199999999999E-2</v>
      </c>
      <c r="IM26">
        <v>101.14700000000001</v>
      </c>
      <c r="IN26">
        <v>111.55500000000001</v>
      </c>
    </row>
    <row r="27" spans="1:248" x14ac:dyDescent="0.35">
      <c r="A27">
        <v>10</v>
      </c>
      <c r="B27">
        <v>1599841886.0999999</v>
      </c>
      <c r="C27">
        <v>5118.0999999046298</v>
      </c>
      <c r="D27" t="s">
        <v>419</v>
      </c>
      <c r="E27" t="s">
        <v>420</v>
      </c>
      <c r="F27">
        <v>1599841886.0999999</v>
      </c>
      <c r="G27">
        <f t="shared" si="0"/>
        <v>2.2246637800855005E-3</v>
      </c>
      <c r="H27">
        <f t="shared" si="1"/>
        <v>4.380731245659077</v>
      </c>
      <c r="I27">
        <f t="shared" si="2"/>
        <v>393.65800000000002</v>
      </c>
      <c r="J27">
        <f t="shared" si="3"/>
        <v>353.95483092452332</v>
      </c>
      <c r="K27">
        <f t="shared" si="4"/>
        <v>35.975946716014199</v>
      </c>
      <c r="L27">
        <f t="shared" si="5"/>
        <v>40.011374319546007</v>
      </c>
      <c r="M27">
        <f t="shared" si="6"/>
        <v>0.2173842228651264</v>
      </c>
      <c r="N27">
        <f t="shared" si="7"/>
        <v>2.9542462398345997</v>
      </c>
      <c r="O27">
        <f t="shared" si="8"/>
        <v>0.20887259225888347</v>
      </c>
      <c r="P27">
        <f t="shared" si="9"/>
        <v>0.13128233741223047</v>
      </c>
      <c r="Q27">
        <f t="shared" si="10"/>
        <v>16.494909592774924</v>
      </c>
      <c r="R27">
        <f t="shared" si="11"/>
        <v>23.044844972052715</v>
      </c>
      <c r="S27">
        <f t="shared" si="12"/>
        <v>23.003900000000002</v>
      </c>
      <c r="T27">
        <f t="shared" si="13"/>
        <v>2.820387390891173</v>
      </c>
      <c r="U27">
        <f t="shared" si="14"/>
        <v>60.551668369369473</v>
      </c>
      <c r="V27">
        <f t="shared" si="15"/>
        <v>1.7622433916997002</v>
      </c>
      <c r="W27">
        <f t="shared" si="16"/>
        <v>2.9103135209254525</v>
      </c>
      <c r="X27">
        <f t="shared" si="17"/>
        <v>1.0581439991914727</v>
      </c>
      <c r="Y27">
        <f t="shared" si="18"/>
        <v>-98.107672701770568</v>
      </c>
      <c r="Z27">
        <f t="shared" si="19"/>
        <v>82.756340377307467</v>
      </c>
      <c r="AA27">
        <f t="shared" si="20"/>
        <v>5.8223921766013111</v>
      </c>
      <c r="AB27">
        <f t="shared" si="21"/>
        <v>6.9659694449131422</v>
      </c>
      <c r="AC27">
        <v>19</v>
      </c>
      <c r="AD27">
        <v>4</v>
      </c>
      <c r="AE27">
        <f t="shared" si="22"/>
        <v>1</v>
      </c>
      <c r="AF27">
        <f t="shared" si="23"/>
        <v>0</v>
      </c>
      <c r="AG27">
        <f t="shared" si="24"/>
        <v>54254.459404146881</v>
      </c>
      <c r="AH27" t="s">
        <v>372</v>
      </c>
      <c r="AI27">
        <v>10475.9</v>
      </c>
      <c r="AJ27">
        <v>599.18461538461497</v>
      </c>
      <c r="AK27">
        <v>3038.65</v>
      </c>
      <c r="AL27">
        <f t="shared" si="25"/>
        <v>2439.4653846153851</v>
      </c>
      <c r="AM27">
        <f t="shared" si="26"/>
        <v>0.80281223063379625</v>
      </c>
      <c r="AN27">
        <v>-1.1056271312606101</v>
      </c>
      <c r="AO27" t="s">
        <v>421</v>
      </c>
      <c r="AP27">
        <v>10470.6</v>
      </c>
      <c r="AQ27">
        <v>832.68852000000004</v>
      </c>
      <c r="AR27">
        <v>2288.4299999999998</v>
      </c>
      <c r="AS27">
        <f t="shared" si="27"/>
        <v>0.63613109424365177</v>
      </c>
      <c r="AT27">
        <v>0.5</v>
      </c>
      <c r="AU27">
        <f t="shared" si="28"/>
        <v>84.286688464582099</v>
      </c>
      <c r="AV27">
        <f t="shared" si="29"/>
        <v>4.380731245659077</v>
      </c>
      <c r="AW27">
        <f t="shared" si="30"/>
        <v>26.808691681574196</v>
      </c>
      <c r="AX27">
        <f t="shared" si="31"/>
        <v>0.68324571868049278</v>
      </c>
      <c r="AY27">
        <f t="shared" si="32"/>
        <v>6.5091635190117791E-2</v>
      </c>
      <c r="AZ27">
        <f t="shared" si="33"/>
        <v>0.3278317449080812</v>
      </c>
      <c r="BA27" t="s">
        <v>422</v>
      </c>
      <c r="BB27">
        <v>724.87</v>
      </c>
      <c r="BC27">
        <f t="shared" si="34"/>
        <v>1563.56</v>
      </c>
      <c r="BD27">
        <f t="shared" si="35"/>
        <v>0.93104292767786312</v>
      </c>
      <c r="BE27">
        <f t="shared" si="36"/>
        <v>0.32423998824434486</v>
      </c>
      <c r="BF27">
        <f t="shared" si="37"/>
        <v>0.86177028705125014</v>
      </c>
      <c r="BG27">
        <f t="shared" si="38"/>
        <v>0.30753459537950467</v>
      </c>
      <c r="BH27">
        <f t="shared" si="39"/>
        <v>0.81048924150635904</v>
      </c>
      <c r="BI27">
        <f t="shared" si="40"/>
        <v>0.18951075849364096</v>
      </c>
      <c r="BJ27">
        <v>546</v>
      </c>
      <c r="BK27">
        <v>300</v>
      </c>
      <c r="BL27">
        <v>300</v>
      </c>
      <c r="BM27">
        <v>300</v>
      </c>
      <c r="BN27">
        <v>10470.6</v>
      </c>
      <c r="BO27">
        <v>2240.29</v>
      </c>
      <c r="BP27">
        <v>-8.6370000000000006E-3</v>
      </c>
      <c r="BQ27">
        <v>-12.25</v>
      </c>
      <c r="BR27" t="s">
        <v>373</v>
      </c>
      <c r="BS27" t="s">
        <v>373</v>
      </c>
      <c r="BT27" t="s">
        <v>373</v>
      </c>
      <c r="BU27" t="s">
        <v>373</v>
      </c>
      <c r="BV27" t="s">
        <v>373</v>
      </c>
      <c r="BW27" t="s">
        <v>373</v>
      </c>
      <c r="BX27" t="s">
        <v>373</v>
      </c>
      <c r="BY27" t="s">
        <v>373</v>
      </c>
      <c r="BZ27" t="s">
        <v>373</v>
      </c>
      <c r="CA27" t="s">
        <v>373</v>
      </c>
      <c r="CB27">
        <f t="shared" si="41"/>
        <v>100.002</v>
      </c>
      <c r="CC27">
        <f t="shared" si="42"/>
        <v>84.286688464582099</v>
      </c>
      <c r="CD27">
        <f t="shared" si="43"/>
        <v>0.84285002764526806</v>
      </c>
      <c r="CE27">
        <f t="shared" si="44"/>
        <v>0.1957000552905363</v>
      </c>
      <c r="CF27">
        <v>1599841886.0999999</v>
      </c>
      <c r="CG27">
        <v>393.65800000000002</v>
      </c>
      <c r="CH27">
        <v>399.96600000000001</v>
      </c>
      <c r="CI27">
        <v>17.338100000000001</v>
      </c>
      <c r="CJ27">
        <v>14.714700000000001</v>
      </c>
      <c r="CK27">
        <v>360.22800000000001</v>
      </c>
      <c r="CL27">
        <v>16.088799999999999</v>
      </c>
      <c r="CM27">
        <v>499.983</v>
      </c>
      <c r="CN27">
        <v>101.44</v>
      </c>
      <c r="CO27">
        <v>0.199937</v>
      </c>
      <c r="CP27">
        <v>23.523499999999999</v>
      </c>
      <c r="CQ27">
        <v>23.003900000000002</v>
      </c>
      <c r="CR27">
        <v>999.9</v>
      </c>
      <c r="CS27">
        <v>0</v>
      </c>
      <c r="CT27">
        <v>0</v>
      </c>
      <c r="CU27">
        <v>9997.5</v>
      </c>
      <c r="CV27">
        <v>0</v>
      </c>
      <c r="CW27">
        <v>1.5289399999999999E-3</v>
      </c>
      <c r="CX27">
        <v>-6.3086200000000003</v>
      </c>
      <c r="CY27">
        <v>400.60399999999998</v>
      </c>
      <c r="CZ27">
        <v>405.94</v>
      </c>
      <c r="DA27">
        <v>2.6234000000000002</v>
      </c>
      <c r="DB27">
        <v>399.96600000000001</v>
      </c>
      <c r="DC27">
        <v>14.714700000000001</v>
      </c>
      <c r="DD27">
        <v>1.7587699999999999</v>
      </c>
      <c r="DE27">
        <v>1.49265</v>
      </c>
      <c r="DF27">
        <v>15.4251</v>
      </c>
      <c r="DG27">
        <v>12.8931</v>
      </c>
      <c r="DH27">
        <v>100.002</v>
      </c>
      <c r="DI27">
        <v>0.89999099999999999</v>
      </c>
      <c r="DJ27">
        <v>0.100009</v>
      </c>
      <c r="DK27">
        <v>0</v>
      </c>
      <c r="DL27">
        <v>833.32299999999998</v>
      </c>
      <c r="DM27">
        <v>4.9990300000000003</v>
      </c>
      <c r="DN27">
        <v>812.65</v>
      </c>
      <c r="DO27">
        <v>739.67600000000004</v>
      </c>
      <c r="DP27">
        <v>36.061999999999998</v>
      </c>
      <c r="DQ27">
        <v>40.5</v>
      </c>
      <c r="DR27">
        <v>38.686999999999998</v>
      </c>
      <c r="DS27">
        <v>39.625</v>
      </c>
      <c r="DT27">
        <v>38.875</v>
      </c>
      <c r="DU27">
        <v>85.5</v>
      </c>
      <c r="DV27">
        <v>9.5</v>
      </c>
      <c r="DW27">
        <v>0</v>
      </c>
      <c r="DX27">
        <v>93.700000047683702</v>
      </c>
      <c r="DY27">
        <v>0</v>
      </c>
      <c r="DZ27">
        <v>832.68852000000004</v>
      </c>
      <c r="EA27">
        <v>6.4482307761883604</v>
      </c>
      <c r="EB27">
        <v>5.9787692141967597</v>
      </c>
      <c r="EC27">
        <v>811.92971999999997</v>
      </c>
      <c r="ED27">
        <v>15</v>
      </c>
      <c r="EE27">
        <v>1599841851.0999999</v>
      </c>
      <c r="EF27" t="s">
        <v>423</v>
      </c>
      <c r="EG27">
        <v>1599841844.0999999</v>
      </c>
      <c r="EH27">
        <v>1599841851.0999999</v>
      </c>
      <c r="EI27">
        <v>38</v>
      </c>
      <c r="EJ27">
        <v>-5.1999999999999998E-2</v>
      </c>
      <c r="EK27">
        <v>8.0000000000000002E-3</v>
      </c>
      <c r="EL27">
        <v>33.43</v>
      </c>
      <c r="EM27">
        <v>1.2490000000000001</v>
      </c>
      <c r="EN27">
        <v>400</v>
      </c>
      <c r="EO27">
        <v>15</v>
      </c>
      <c r="EP27">
        <v>0.26</v>
      </c>
      <c r="EQ27">
        <v>0.04</v>
      </c>
      <c r="ER27">
        <v>-6.08130375</v>
      </c>
      <c r="ES27">
        <v>6.8646866791753497E-2</v>
      </c>
      <c r="ET27">
        <v>0.30895770390692201</v>
      </c>
      <c r="EU27">
        <v>1</v>
      </c>
      <c r="EV27">
        <v>2.6962950000000001</v>
      </c>
      <c r="EW27">
        <v>-0.33476510318949398</v>
      </c>
      <c r="EX27">
        <v>3.4718768339329097E-2</v>
      </c>
      <c r="EY27">
        <v>1</v>
      </c>
      <c r="EZ27">
        <v>2</v>
      </c>
      <c r="FA27">
        <v>2</v>
      </c>
      <c r="FB27" t="s">
        <v>383</v>
      </c>
      <c r="FC27">
        <v>2.9371200000000002</v>
      </c>
      <c r="FD27">
        <v>2.8851100000000001</v>
      </c>
      <c r="FE27">
        <v>9.2403100000000002E-2</v>
      </c>
      <c r="FF27">
        <v>0.100064</v>
      </c>
      <c r="FG27">
        <v>8.9785799999999999E-2</v>
      </c>
      <c r="FH27">
        <v>8.2894700000000002E-2</v>
      </c>
      <c r="FI27">
        <v>29258.9</v>
      </c>
      <c r="FJ27">
        <v>29491.4</v>
      </c>
      <c r="FK27">
        <v>29848.1</v>
      </c>
      <c r="FL27">
        <v>29879</v>
      </c>
      <c r="FM27">
        <v>36201.9</v>
      </c>
      <c r="FN27">
        <v>35015.9</v>
      </c>
      <c r="FO27">
        <v>43224.2</v>
      </c>
      <c r="FP27">
        <v>40971.699999999997</v>
      </c>
      <c r="FQ27">
        <v>2.0789499999999999</v>
      </c>
      <c r="FR27">
        <v>2.0685500000000001</v>
      </c>
      <c r="FS27">
        <v>1.41114E-2</v>
      </c>
      <c r="FT27">
        <v>0</v>
      </c>
      <c r="FU27">
        <v>22.771599999999999</v>
      </c>
      <c r="FV27">
        <v>999.9</v>
      </c>
      <c r="FW27">
        <v>36.167999999999999</v>
      </c>
      <c r="FX27">
        <v>29.053999999999998</v>
      </c>
      <c r="FY27">
        <v>14.384499999999999</v>
      </c>
      <c r="FZ27">
        <v>63.504100000000001</v>
      </c>
      <c r="GA27">
        <v>36.322099999999999</v>
      </c>
      <c r="GB27">
        <v>1</v>
      </c>
      <c r="GC27">
        <v>-0.107576</v>
      </c>
      <c r="GD27">
        <v>1.00227</v>
      </c>
      <c r="GE27">
        <v>20.265999999999998</v>
      </c>
      <c r="GF27">
        <v>5.2490399999999999</v>
      </c>
      <c r="GG27">
        <v>12.039899999999999</v>
      </c>
      <c r="GH27">
        <v>5.0246500000000003</v>
      </c>
      <c r="GI27">
        <v>3.3003200000000001</v>
      </c>
      <c r="GJ27">
        <v>999.9</v>
      </c>
      <c r="GK27">
        <v>9999</v>
      </c>
      <c r="GL27">
        <v>9999</v>
      </c>
      <c r="GM27">
        <v>9999</v>
      </c>
      <c r="GN27">
        <v>1.8778999999999999</v>
      </c>
      <c r="GO27">
        <v>1.8795500000000001</v>
      </c>
      <c r="GP27">
        <v>1.87839</v>
      </c>
      <c r="GQ27">
        <v>1.8789100000000001</v>
      </c>
      <c r="GR27">
        <v>1.88035</v>
      </c>
      <c r="GS27">
        <v>1.8749100000000001</v>
      </c>
      <c r="GT27">
        <v>1.88201</v>
      </c>
      <c r="GU27">
        <v>1.87683</v>
      </c>
      <c r="GV27">
        <v>0</v>
      </c>
      <c r="GW27">
        <v>0</v>
      </c>
      <c r="GX27">
        <v>0</v>
      </c>
      <c r="GY27">
        <v>0</v>
      </c>
      <c r="GZ27" t="s">
        <v>375</v>
      </c>
      <c r="HA27" t="s">
        <v>376</v>
      </c>
      <c r="HB27" t="s">
        <v>377</v>
      </c>
      <c r="HC27" t="s">
        <v>377</v>
      </c>
      <c r="HD27" t="s">
        <v>377</v>
      </c>
      <c r="HE27" t="s">
        <v>377</v>
      </c>
      <c r="HF27">
        <v>0</v>
      </c>
      <c r="HG27">
        <v>100</v>
      </c>
      <c r="HH27">
        <v>100</v>
      </c>
      <c r="HI27">
        <v>33.43</v>
      </c>
      <c r="HJ27">
        <v>1.2493000000000001</v>
      </c>
      <c r="HK27">
        <v>33.429619047618999</v>
      </c>
      <c r="HL27">
        <v>0</v>
      </c>
      <c r="HM27">
        <v>0</v>
      </c>
      <c r="HN27">
        <v>0</v>
      </c>
      <c r="HO27">
        <v>1.2493047619047599</v>
      </c>
      <c r="HP27">
        <v>0</v>
      </c>
      <c r="HQ27">
        <v>0</v>
      </c>
      <c r="HR27">
        <v>0</v>
      </c>
      <c r="HS27">
        <v>-1</v>
      </c>
      <c r="HT27">
        <v>-1</v>
      </c>
      <c r="HU27">
        <v>-1</v>
      </c>
      <c r="HV27">
        <v>-1</v>
      </c>
      <c r="HW27">
        <v>0.7</v>
      </c>
      <c r="HX27">
        <v>0.6</v>
      </c>
      <c r="HY27">
        <v>2</v>
      </c>
      <c r="HZ27">
        <v>479.92</v>
      </c>
      <c r="IA27">
        <v>526.98699999999997</v>
      </c>
      <c r="IB27">
        <v>21.994199999999999</v>
      </c>
      <c r="IC27">
        <v>25.947399999999998</v>
      </c>
      <c r="ID27">
        <v>30.0001</v>
      </c>
      <c r="IE27">
        <v>25.989799999999999</v>
      </c>
      <c r="IF27">
        <v>25.970800000000001</v>
      </c>
      <c r="IG27">
        <v>18.596699999999998</v>
      </c>
      <c r="IH27">
        <v>100</v>
      </c>
      <c r="II27">
        <v>7.7298600000000004</v>
      </c>
      <c r="IJ27">
        <v>21.993400000000001</v>
      </c>
      <c r="IK27">
        <v>400</v>
      </c>
      <c r="IL27">
        <v>10.8292</v>
      </c>
      <c r="IM27">
        <v>101.15</v>
      </c>
      <c r="IN27">
        <v>111.56399999999999</v>
      </c>
    </row>
    <row r="28" spans="1:248" x14ac:dyDescent="0.35">
      <c r="A28">
        <v>11</v>
      </c>
      <c r="B28">
        <v>1599841968.0999999</v>
      </c>
      <c r="C28">
        <v>5200.0999999046298</v>
      </c>
      <c r="D28" t="s">
        <v>424</v>
      </c>
      <c r="E28" t="s">
        <v>425</v>
      </c>
      <c r="F28">
        <v>1599841968.0999999</v>
      </c>
      <c r="G28">
        <f t="shared" si="0"/>
        <v>1.784838093246509E-3</v>
      </c>
      <c r="H28">
        <f t="shared" si="1"/>
        <v>1.7852863468477009</v>
      </c>
      <c r="I28">
        <f t="shared" si="2"/>
        <v>396.95800000000003</v>
      </c>
      <c r="J28">
        <f t="shared" si="3"/>
        <v>372.31438832109797</v>
      </c>
      <c r="K28">
        <f t="shared" si="4"/>
        <v>37.843916850503746</v>
      </c>
      <c r="L28">
        <f t="shared" si="5"/>
        <v>40.348818139648003</v>
      </c>
      <c r="M28">
        <f t="shared" si="6"/>
        <v>0.16473112199018786</v>
      </c>
      <c r="N28">
        <f t="shared" si="7"/>
        <v>2.9541127766681825</v>
      </c>
      <c r="O28">
        <f t="shared" si="8"/>
        <v>0.15979277463191166</v>
      </c>
      <c r="P28">
        <f t="shared" si="9"/>
        <v>0.10030184335127187</v>
      </c>
      <c r="Q28">
        <f t="shared" si="10"/>
        <v>8.2317198044867741</v>
      </c>
      <c r="R28">
        <f t="shared" si="11"/>
        <v>23.10001998843164</v>
      </c>
      <c r="S28">
        <f t="shared" si="12"/>
        <v>22.998100000000001</v>
      </c>
      <c r="T28">
        <f t="shared" si="13"/>
        <v>2.819397473958368</v>
      </c>
      <c r="U28">
        <f t="shared" si="14"/>
        <v>58.769810626782061</v>
      </c>
      <c r="V28">
        <f t="shared" si="15"/>
        <v>1.7093445777408001</v>
      </c>
      <c r="W28">
        <f t="shared" si="16"/>
        <v>2.9085419189045894</v>
      </c>
      <c r="X28">
        <f t="shared" si="17"/>
        <v>1.110052896217568</v>
      </c>
      <c r="Y28">
        <f t="shared" si="18"/>
        <v>-78.711359912171048</v>
      </c>
      <c r="Z28">
        <f t="shared" si="19"/>
        <v>82.067774566508263</v>
      </c>
      <c r="AA28">
        <f t="shared" si="20"/>
        <v>5.7737435083248378</v>
      </c>
      <c r="AB28">
        <f t="shared" si="21"/>
        <v>17.361877967148828</v>
      </c>
      <c r="AC28">
        <v>19</v>
      </c>
      <c r="AD28">
        <v>4</v>
      </c>
      <c r="AE28">
        <f t="shared" si="22"/>
        <v>1</v>
      </c>
      <c r="AF28">
        <f t="shared" si="23"/>
        <v>0</v>
      </c>
      <c r="AG28">
        <f t="shared" si="24"/>
        <v>54252.474441739825</v>
      </c>
      <c r="AH28" t="s">
        <v>372</v>
      </c>
      <c r="AI28">
        <v>10475.9</v>
      </c>
      <c r="AJ28">
        <v>599.18461538461497</v>
      </c>
      <c r="AK28">
        <v>3038.65</v>
      </c>
      <c r="AL28">
        <f t="shared" si="25"/>
        <v>2439.4653846153851</v>
      </c>
      <c r="AM28">
        <f t="shared" si="26"/>
        <v>0.80281223063379625</v>
      </c>
      <c r="AN28">
        <v>-1.1056271312606101</v>
      </c>
      <c r="AO28" t="s">
        <v>426</v>
      </c>
      <c r="AP28">
        <v>10466.200000000001</v>
      </c>
      <c r="AQ28">
        <v>793.81523076923099</v>
      </c>
      <c r="AR28">
        <v>2355.58</v>
      </c>
      <c r="AS28">
        <f t="shared" si="27"/>
        <v>0.66300646517238593</v>
      </c>
      <c r="AT28">
        <v>0.5</v>
      </c>
      <c r="AU28">
        <f t="shared" si="28"/>
        <v>42.127276780048739</v>
      </c>
      <c r="AV28">
        <f t="shared" si="29"/>
        <v>1.7852863468477009</v>
      </c>
      <c r="AW28">
        <f t="shared" si="30"/>
        <v>13.965328432639422</v>
      </c>
      <c r="AX28">
        <f t="shared" si="31"/>
        <v>0.68835700761595875</v>
      </c>
      <c r="AY28">
        <f t="shared" si="32"/>
        <v>6.8623317220386601E-2</v>
      </c>
      <c r="AZ28">
        <f t="shared" si="33"/>
        <v>0.2899795379481912</v>
      </c>
      <c r="BA28" t="s">
        <v>427</v>
      </c>
      <c r="BB28">
        <v>734.1</v>
      </c>
      <c r="BC28">
        <f t="shared" si="34"/>
        <v>1621.48</v>
      </c>
      <c r="BD28">
        <f t="shared" si="35"/>
        <v>0.96317239141449107</v>
      </c>
      <c r="BE28">
        <f t="shared" si="36"/>
        <v>0.296400598815387</v>
      </c>
      <c r="BF28">
        <f t="shared" si="37"/>
        <v>0.8891874704924505</v>
      </c>
      <c r="BG28">
        <f t="shared" si="38"/>
        <v>0.28000807238660425</v>
      </c>
      <c r="BH28">
        <f t="shared" si="39"/>
        <v>0.89071716582234206</v>
      </c>
      <c r="BI28">
        <f t="shared" si="40"/>
        <v>0.10928283417765794</v>
      </c>
      <c r="BJ28">
        <v>548</v>
      </c>
      <c r="BK28">
        <v>300</v>
      </c>
      <c r="BL28">
        <v>300</v>
      </c>
      <c r="BM28">
        <v>300</v>
      </c>
      <c r="BN28">
        <v>10466.200000000001</v>
      </c>
      <c r="BO28">
        <v>2325.15</v>
      </c>
      <c r="BP28">
        <v>-8.6772900000000007E-3</v>
      </c>
      <c r="BQ28">
        <v>-23.95</v>
      </c>
      <c r="BR28" t="s">
        <v>373</v>
      </c>
      <c r="BS28" t="s">
        <v>373</v>
      </c>
      <c r="BT28" t="s">
        <v>373</v>
      </c>
      <c r="BU28" t="s">
        <v>373</v>
      </c>
      <c r="BV28" t="s">
        <v>373</v>
      </c>
      <c r="BW28" t="s">
        <v>373</v>
      </c>
      <c r="BX28" t="s">
        <v>373</v>
      </c>
      <c r="BY28" t="s">
        <v>373</v>
      </c>
      <c r="BZ28" t="s">
        <v>373</v>
      </c>
      <c r="CA28" t="s">
        <v>373</v>
      </c>
      <c r="CB28">
        <f t="shared" si="41"/>
        <v>49.9908</v>
      </c>
      <c r="CC28">
        <f t="shared" si="42"/>
        <v>42.127276780048739</v>
      </c>
      <c r="CD28">
        <f t="shared" si="43"/>
        <v>0.84270059250999663</v>
      </c>
      <c r="CE28">
        <f t="shared" si="44"/>
        <v>0.19540118501999337</v>
      </c>
      <c r="CF28">
        <v>1599841968.0999999</v>
      </c>
      <c r="CG28">
        <v>396.95800000000003</v>
      </c>
      <c r="CH28">
        <v>399.95</v>
      </c>
      <c r="CI28">
        <v>16.816800000000001</v>
      </c>
      <c r="CJ28">
        <v>14.711399999999999</v>
      </c>
      <c r="CK28">
        <v>363.50799999999998</v>
      </c>
      <c r="CL28">
        <v>15.5726</v>
      </c>
      <c r="CM28">
        <v>500.09199999999998</v>
      </c>
      <c r="CN28">
        <v>101.44499999999999</v>
      </c>
      <c r="CO28">
        <v>0.20005600000000001</v>
      </c>
      <c r="CP28">
        <v>23.513400000000001</v>
      </c>
      <c r="CQ28">
        <v>22.998100000000001</v>
      </c>
      <c r="CR28">
        <v>999.9</v>
      </c>
      <c r="CS28">
        <v>0</v>
      </c>
      <c r="CT28">
        <v>0</v>
      </c>
      <c r="CU28">
        <v>9996.25</v>
      </c>
      <c r="CV28">
        <v>0</v>
      </c>
      <c r="CW28">
        <v>1.5289399999999999E-3</v>
      </c>
      <c r="CX28">
        <v>-2.9912100000000001</v>
      </c>
      <c r="CY28">
        <v>403.74799999999999</v>
      </c>
      <c r="CZ28">
        <v>405.92099999999999</v>
      </c>
      <c r="DA28">
        <v>2.1053999999999999</v>
      </c>
      <c r="DB28">
        <v>399.95</v>
      </c>
      <c r="DC28">
        <v>14.711399999999999</v>
      </c>
      <c r="DD28">
        <v>1.7059800000000001</v>
      </c>
      <c r="DE28">
        <v>1.4923900000000001</v>
      </c>
      <c r="DF28">
        <v>14.950900000000001</v>
      </c>
      <c r="DG28">
        <v>12.890499999999999</v>
      </c>
      <c r="DH28">
        <v>49.9908</v>
      </c>
      <c r="DI28">
        <v>0.89999099999999999</v>
      </c>
      <c r="DJ28">
        <v>0.100009</v>
      </c>
      <c r="DK28">
        <v>0</v>
      </c>
      <c r="DL28">
        <v>795.67399999999998</v>
      </c>
      <c r="DM28">
        <v>4.9990300000000003</v>
      </c>
      <c r="DN28">
        <v>380.25299999999999</v>
      </c>
      <c r="DO28">
        <v>350.29899999999998</v>
      </c>
      <c r="DP28">
        <v>35.811999999999998</v>
      </c>
      <c r="DQ28">
        <v>40.311999999999998</v>
      </c>
      <c r="DR28">
        <v>38.436999999999998</v>
      </c>
      <c r="DS28">
        <v>39.436999999999998</v>
      </c>
      <c r="DT28">
        <v>38.625</v>
      </c>
      <c r="DU28">
        <v>40.49</v>
      </c>
      <c r="DV28">
        <v>4.5</v>
      </c>
      <c r="DW28">
        <v>0</v>
      </c>
      <c r="DX28">
        <v>81.600000143051105</v>
      </c>
      <c r="DY28">
        <v>0</v>
      </c>
      <c r="DZ28">
        <v>793.81523076923099</v>
      </c>
      <c r="EA28">
        <v>15.5005811838375</v>
      </c>
      <c r="EB28">
        <v>4.8019145317899499</v>
      </c>
      <c r="EC28">
        <v>379.39692307692297</v>
      </c>
      <c r="ED28">
        <v>15</v>
      </c>
      <c r="EE28">
        <v>1599841942.5999999</v>
      </c>
      <c r="EF28" t="s">
        <v>428</v>
      </c>
      <c r="EG28">
        <v>1599841932.5999999</v>
      </c>
      <c r="EH28">
        <v>1599841942.5999999</v>
      </c>
      <c r="EI28">
        <v>39</v>
      </c>
      <c r="EJ28">
        <v>2.1000000000000001E-2</v>
      </c>
      <c r="EK28">
        <v>-5.0000000000000001E-3</v>
      </c>
      <c r="EL28">
        <v>33.451000000000001</v>
      </c>
      <c r="EM28">
        <v>1.244</v>
      </c>
      <c r="EN28">
        <v>400</v>
      </c>
      <c r="EO28">
        <v>15</v>
      </c>
      <c r="EP28">
        <v>0.31</v>
      </c>
      <c r="EQ28">
        <v>0.03</v>
      </c>
      <c r="ER28">
        <v>-3.0209204999999999</v>
      </c>
      <c r="ES28">
        <v>-8.3952045028137606E-2</v>
      </c>
      <c r="ET28">
        <v>0.154890952107442</v>
      </c>
      <c r="EU28">
        <v>1</v>
      </c>
      <c r="EV28">
        <v>2.1615899999999999</v>
      </c>
      <c r="EW28">
        <v>-6.5046754221393305E-2</v>
      </c>
      <c r="EX28">
        <v>8.1323107693938995E-2</v>
      </c>
      <c r="EY28">
        <v>1</v>
      </c>
      <c r="EZ28">
        <v>2</v>
      </c>
      <c r="FA28">
        <v>2</v>
      </c>
      <c r="FB28" t="s">
        <v>383</v>
      </c>
      <c r="FC28">
        <v>2.9373999999999998</v>
      </c>
      <c r="FD28">
        <v>2.8852199999999999</v>
      </c>
      <c r="FE28">
        <v>9.3067399999999995E-2</v>
      </c>
      <c r="FF28">
        <v>0.100065</v>
      </c>
      <c r="FG28">
        <v>8.7674600000000005E-2</v>
      </c>
      <c r="FH28">
        <v>8.2885299999999995E-2</v>
      </c>
      <c r="FI28">
        <v>29236.6</v>
      </c>
      <c r="FJ28">
        <v>29489.200000000001</v>
      </c>
      <c r="FK28">
        <v>29847.1</v>
      </c>
      <c r="FL28">
        <v>29876.9</v>
      </c>
      <c r="FM28">
        <v>36285.5</v>
      </c>
      <c r="FN28">
        <v>35013.699999999997</v>
      </c>
      <c r="FO28">
        <v>43222.7</v>
      </c>
      <c r="FP28">
        <v>40968.699999999997</v>
      </c>
      <c r="FQ28">
        <v>2.0781200000000002</v>
      </c>
      <c r="FR28">
        <v>2.06813</v>
      </c>
      <c r="FS28">
        <v>1.4647800000000001E-2</v>
      </c>
      <c r="FT28">
        <v>0</v>
      </c>
      <c r="FU28">
        <v>22.757000000000001</v>
      </c>
      <c r="FV28">
        <v>999.9</v>
      </c>
      <c r="FW28">
        <v>36.113</v>
      </c>
      <c r="FX28">
        <v>29.084</v>
      </c>
      <c r="FY28">
        <v>14.385999999999999</v>
      </c>
      <c r="FZ28">
        <v>63.554099999999998</v>
      </c>
      <c r="GA28">
        <v>35.957500000000003</v>
      </c>
      <c r="GB28">
        <v>1</v>
      </c>
      <c r="GC28">
        <v>-0.106194</v>
      </c>
      <c r="GD28">
        <v>1.0534399999999999</v>
      </c>
      <c r="GE28">
        <v>20.266999999999999</v>
      </c>
      <c r="GF28">
        <v>5.2517300000000002</v>
      </c>
      <c r="GG28">
        <v>12.039899999999999</v>
      </c>
      <c r="GH28">
        <v>5.02515</v>
      </c>
      <c r="GI28">
        <v>3.3010000000000002</v>
      </c>
      <c r="GJ28">
        <v>999.9</v>
      </c>
      <c r="GK28">
        <v>9999</v>
      </c>
      <c r="GL28">
        <v>9999</v>
      </c>
      <c r="GM28">
        <v>9999</v>
      </c>
      <c r="GN28">
        <v>1.8778999999999999</v>
      </c>
      <c r="GO28">
        <v>1.8795500000000001</v>
      </c>
      <c r="GP28">
        <v>1.8783700000000001</v>
      </c>
      <c r="GQ28">
        <v>1.8788899999999999</v>
      </c>
      <c r="GR28">
        <v>1.88036</v>
      </c>
      <c r="GS28">
        <v>1.8748800000000001</v>
      </c>
      <c r="GT28">
        <v>1.8819900000000001</v>
      </c>
      <c r="GU28">
        <v>1.87683</v>
      </c>
      <c r="GV28">
        <v>0</v>
      </c>
      <c r="GW28">
        <v>0</v>
      </c>
      <c r="GX28">
        <v>0</v>
      </c>
      <c r="GY28">
        <v>0</v>
      </c>
      <c r="GZ28" t="s">
        <v>375</v>
      </c>
      <c r="HA28" t="s">
        <v>376</v>
      </c>
      <c r="HB28" t="s">
        <v>377</v>
      </c>
      <c r="HC28" t="s">
        <v>377</v>
      </c>
      <c r="HD28" t="s">
        <v>377</v>
      </c>
      <c r="HE28" t="s">
        <v>377</v>
      </c>
      <c r="HF28">
        <v>0</v>
      </c>
      <c r="HG28">
        <v>100</v>
      </c>
      <c r="HH28">
        <v>100</v>
      </c>
      <c r="HI28">
        <v>33.450000000000003</v>
      </c>
      <c r="HJ28">
        <v>1.2442</v>
      </c>
      <c r="HK28">
        <v>33.450499999999998</v>
      </c>
      <c r="HL28">
        <v>0</v>
      </c>
      <c r="HM28">
        <v>0</v>
      </c>
      <c r="HN28">
        <v>0</v>
      </c>
      <c r="HO28">
        <v>1.244165</v>
      </c>
      <c r="HP28">
        <v>0</v>
      </c>
      <c r="HQ28">
        <v>0</v>
      </c>
      <c r="HR28">
        <v>0</v>
      </c>
      <c r="HS28">
        <v>-1</v>
      </c>
      <c r="HT28">
        <v>-1</v>
      </c>
      <c r="HU28">
        <v>-1</v>
      </c>
      <c r="HV28">
        <v>-1</v>
      </c>
      <c r="HW28">
        <v>0.6</v>
      </c>
      <c r="HX28">
        <v>0.4</v>
      </c>
      <c r="HY28">
        <v>2</v>
      </c>
      <c r="HZ28">
        <v>479.411</v>
      </c>
      <c r="IA28">
        <v>526.69200000000001</v>
      </c>
      <c r="IB28">
        <v>21.938700000000001</v>
      </c>
      <c r="IC28">
        <v>25.949400000000001</v>
      </c>
      <c r="ID28">
        <v>30.0001</v>
      </c>
      <c r="IE28">
        <v>25.988</v>
      </c>
      <c r="IF28">
        <v>25.970800000000001</v>
      </c>
      <c r="IG28">
        <v>18.598800000000001</v>
      </c>
      <c r="IH28">
        <v>100</v>
      </c>
      <c r="II28">
        <v>6.5932899999999997</v>
      </c>
      <c r="IJ28">
        <v>21.941099999999999</v>
      </c>
      <c r="IK28">
        <v>400</v>
      </c>
      <c r="IL28">
        <v>8.2492099999999997</v>
      </c>
      <c r="IM28">
        <v>101.14700000000001</v>
      </c>
      <c r="IN28">
        <v>111.556</v>
      </c>
    </row>
    <row r="29" spans="1:248" x14ac:dyDescent="0.35">
      <c r="A29">
        <v>12</v>
      </c>
      <c r="B29">
        <v>1599842088.5999999</v>
      </c>
      <c r="C29">
        <v>5320.5999999046298</v>
      </c>
      <c r="D29" t="s">
        <v>429</v>
      </c>
      <c r="E29" t="s">
        <v>430</v>
      </c>
      <c r="F29">
        <v>1599842088.5999999</v>
      </c>
      <c r="G29">
        <f t="shared" si="0"/>
        <v>1.0709374788390306E-3</v>
      </c>
      <c r="H29">
        <f t="shared" si="1"/>
        <v>-0.83640039152645917</v>
      </c>
      <c r="I29">
        <f t="shared" si="2"/>
        <v>400.43200000000002</v>
      </c>
      <c r="J29">
        <f t="shared" si="3"/>
        <v>407.67074153622258</v>
      </c>
      <c r="K29">
        <f t="shared" si="4"/>
        <v>41.436900419198537</v>
      </c>
      <c r="L29">
        <f t="shared" si="5"/>
        <v>40.701132600624</v>
      </c>
      <c r="M29">
        <f t="shared" si="6"/>
        <v>9.0526474240699761E-2</v>
      </c>
      <c r="N29">
        <f t="shared" si="7"/>
        <v>2.955831138464335</v>
      </c>
      <c r="O29">
        <f t="shared" si="8"/>
        <v>8.9013965043265544E-2</v>
      </c>
      <c r="P29">
        <f t="shared" si="9"/>
        <v>5.5767516104085424E-2</v>
      </c>
      <c r="Q29">
        <f t="shared" si="10"/>
        <v>1.5950760943367377E-5</v>
      </c>
      <c r="R29">
        <f t="shared" si="11"/>
        <v>23.170632800687187</v>
      </c>
      <c r="S29">
        <f t="shared" si="12"/>
        <v>23.001200000000001</v>
      </c>
      <c r="T29">
        <f t="shared" si="13"/>
        <v>2.8199265296711715</v>
      </c>
      <c r="U29">
        <f t="shared" si="14"/>
        <v>56.050227235595798</v>
      </c>
      <c r="V29">
        <f t="shared" si="15"/>
        <v>1.6237783284920999</v>
      </c>
      <c r="W29">
        <f t="shared" si="16"/>
        <v>2.8970057903010384</v>
      </c>
      <c r="X29">
        <f t="shared" si="17"/>
        <v>1.1961482011790716</v>
      </c>
      <c r="Y29">
        <f t="shared" si="18"/>
        <v>-47.228342816801252</v>
      </c>
      <c r="Z29">
        <f t="shared" si="19"/>
        <v>71.120033108753802</v>
      </c>
      <c r="AA29">
        <f t="shared" si="20"/>
        <v>4.9990335336569487</v>
      </c>
      <c r="AB29">
        <f t="shared" si="21"/>
        <v>28.890739776370438</v>
      </c>
      <c r="AC29">
        <v>20</v>
      </c>
      <c r="AD29">
        <v>4</v>
      </c>
      <c r="AE29">
        <f t="shared" si="22"/>
        <v>1</v>
      </c>
      <c r="AF29">
        <f t="shared" si="23"/>
        <v>0</v>
      </c>
      <c r="AG29">
        <f t="shared" si="24"/>
        <v>54315.267007131559</v>
      </c>
      <c r="AH29" t="s">
        <v>431</v>
      </c>
      <c r="AI29">
        <v>10467</v>
      </c>
      <c r="AJ29">
        <v>699.85961538461504</v>
      </c>
      <c r="AK29">
        <v>2654.03</v>
      </c>
      <c r="AL29">
        <f t="shared" si="25"/>
        <v>1954.170384615385</v>
      </c>
      <c r="AM29">
        <f t="shared" si="26"/>
        <v>0.73630305031042786</v>
      </c>
      <c r="AN29">
        <v>-0.83640039152645895</v>
      </c>
      <c r="AO29" t="s">
        <v>373</v>
      </c>
      <c r="AP29" t="s">
        <v>373</v>
      </c>
      <c r="AQ29">
        <v>0</v>
      </c>
      <c r="AR29">
        <v>0</v>
      </c>
      <c r="AS29" t="e">
        <f t="shared" si="27"/>
        <v>#DIV/0!</v>
      </c>
      <c r="AT29">
        <v>0.5</v>
      </c>
      <c r="AU29">
        <f t="shared" si="28"/>
        <v>8.3967579128915986E-4</v>
      </c>
      <c r="AV29">
        <f t="shared" si="29"/>
        <v>-0.83640039152645917</v>
      </c>
      <c r="AW29" t="e">
        <f t="shared" si="30"/>
        <v>#DIV/0!</v>
      </c>
      <c r="AX29" t="e">
        <f t="shared" si="31"/>
        <v>#DIV/0!</v>
      </c>
      <c r="AY29">
        <f t="shared" si="32"/>
        <v>-2.6444087971635427E-13</v>
      </c>
      <c r="AZ29" t="e">
        <f t="shared" si="33"/>
        <v>#DIV/0!</v>
      </c>
      <c r="BA29" t="s">
        <v>373</v>
      </c>
      <c r="BB29">
        <v>0</v>
      </c>
      <c r="BC29">
        <f t="shared" si="34"/>
        <v>0</v>
      </c>
      <c r="BD29" t="e">
        <f t="shared" si="35"/>
        <v>#DIV/0!</v>
      </c>
      <c r="BE29">
        <f t="shared" si="36"/>
        <v>1</v>
      </c>
      <c r="BF29">
        <f t="shared" si="37"/>
        <v>0</v>
      </c>
      <c r="BG29">
        <f t="shared" si="38"/>
        <v>1.358136435233287</v>
      </c>
      <c r="BH29" t="e">
        <f t="shared" si="39"/>
        <v>#DIV/0!</v>
      </c>
      <c r="BI29" t="e">
        <f t="shared" si="40"/>
        <v>#DIV/0!</v>
      </c>
      <c r="BJ29">
        <v>550</v>
      </c>
      <c r="BK29">
        <v>300</v>
      </c>
      <c r="BL29">
        <v>300</v>
      </c>
      <c r="BM29">
        <v>300</v>
      </c>
      <c r="BN29">
        <v>10467</v>
      </c>
      <c r="BO29">
        <v>2586.69</v>
      </c>
      <c r="BP29">
        <v>-8.7165799999999998E-3</v>
      </c>
      <c r="BQ29">
        <v>6.28</v>
      </c>
      <c r="BR29" t="s">
        <v>373</v>
      </c>
      <c r="BS29" t="s">
        <v>373</v>
      </c>
      <c r="BT29" t="s">
        <v>373</v>
      </c>
      <c r="BU29" t="s">
        <v>373</v>
      </c>
      <c r="BV29" t="s">
        <v>373</v>
      </c>
      <c r="BW29" t="s">
        <v>373</v>
      </c>
      <c r="BX29" t="s">
        <v>373</v>
      </c>
      <c r="BY29" t="s">
        <v>373</v>
      </c>
      <c r="BZ29" t="s">
        <v>373</v>
      </c>
      <c r="CA29" t="s">
        <v>373</v>
      </c>
      <c r="CB29">
        <f t="shared" si="41"/>
        <v>9.9980699999999995E-3</v>
      </c>
      <c r="CC29">
        <f t="shared" si="42"/>
        <v>8.3967579128915986E-4</v>
      </c>
      <c r="CD29">
        <f t="shared" si="43"/>
        <v>8.398378799999999E-2</v>
      </c>
      <c r="CE29">
        <f t="shared" si="44"/>
        <v>1.8996332999999997E-2</v>
      </c>
      <c r="CF29">
        <v>1599842088.5999999</v>
      </c>
      <c r="CG29">
        <v>400.43200000000002</v>
      </c>
      <c r="CH29">
        <v>399.94299999999998</v>
      </c>
      <c r="CI29">
        <v>15.975300000000001</v>
      </c>
      <c r="CJ29">
        <v>14.710900000000001</v>
      </c>
      <c r="CK29">
        <v>366.96499999999997</v>
      </c>
      <c r="CL29">
        <v>14.7316</v>
      </c>
      <c r="CM29">
        <v>500.077</v>
      </c>
      <c r="CN29">
        <v>101.443</v>
      </c>
      <c r="CO29">
        <v>0.20005700000000001</v>
      </c>
      <c r="CP29">
        <v>23.447500000000002</v>
      </c>
      <c r="CQ29">
        <v>23.001200000000001</v>
      </c>
      <c r="CR29">
        <v>999.9</v>
      </c>
      <c r="CS29">
        <v>0</v>
      </c>
      <c r="CT29">
        <v>0</v>
      </c>
      <c r="CU29">
        <v>10006.200000000001</v>
      </c>
      <c r="CV29">
        <v>0</v>
      </c>
      <c r="CW29">
        <v>1.5289399999999999E-3</v>
      </c>
      <c r="CX29">
        <v>0.48840299999999998</v>
      </c>
      <c r="CY29">
        <v>406.93299999999999</v>
      </c>
      <c r="CZ29">
        <v>405.91500000000002</v>
      </c>
      <c r="DA29">
        <v>1.26433</v>
      </c>
      <c r="DB29">
        <v>399.94299999999998</v>
      </c>
      <c r="DC29">
        <v>14.710900000000001</v>
      </c>
      <c r="DD29">
        <v>1.62059</v>
      </c>
      <c r="DE29">
        <v>1.4923299999999999</v>
      </c>
      <c r="DF29">
        <v>14.155900000000001</v>
      </c>
      <c r="DG29">
        <v>12.889799999999999</v>
      </c>
      <c r="DH29">
        <v>9.9980699999999995E-3</v>
      </c>
      <c r="DI29">
        <v>0</v>
      </c>
      <c r="DJ29">
        <v>0</v>
      </c>
      <c r="DK29">
        <v>0</v>
      </c>
      <c r="DL29">
        <v>707.2</v>
      </c>
      <c r="DM29">
        <v>9.9980699999999995E-3</v>
      </c>
      <c r="DN29">
        <v>6.45</v>
      </c>
      <c r="DO29">
        <v>-0.2</v>
      </c>
      <c r="DP29">
        <v>35.311999999999998</v>
      </c>
      <c r="DQ29">
        <v>40.061999999999998</v>
      </c>
      <c r="DR29">
        <v>38</v>
      </c>
      <c r="DS29">
        <v>39.061999999999998</v>
      </c>
      <c r="DT29">
        <v>38</v>
      </c>
      <c r="DU29">
        <v>0</v>
      </c>
      <c r="DV29">
        <v>0</v>
      </c>
      <c r="DW29">
        <v>0</v>
      </c>
      <c r="DX29">
        <v>120.10000014305101</v>
      </c>
      <c r="DY29">
        <v>0</v>
      </c>
      <c r="DZ29">
        <v>699.85961538461504</v>
      </c>
      <c r="EA29">
        <v>16.3025643478069</v>
      </c>
      <c r="EB29">
        <v>-0.176068370446225</v>
      </c>
      <c r="EC29">
        <v>3.6826923076923102</v>
      </c>
      <c r="ED29">
        <v>15</v>
      </c>
      <c r="EE29">
        <v>1599842021.5999999</v>
      </c>
      <c r="EF29" t="s">
        <v>432</v>
      </c>
      <c r="EG29">
        <v>1599842018.0999999</v>
      </c>
      <c r="EH29">
        <v>1599842021.5999999</v>
      </c>
      <c r="EI29">
        <v>40</v>
      </c>
      <c r="EJ29">
        <v>1.6E-2</v>
      </c>
      <c r="EK29">
        <v>0</v>
      </c>
      <c r="EL29">
        <v>33.466999999999999</v>
      </c>
      <c r="EM29">
        <v>1.244</v>
      </c>
      <c r="EN29">
        <v>400</v>
      </c>
      <c r="EO29">
        <v>15</v>
      </c>
      <c r="EP29">
        <v>0.28999999999999998</v>
      </c>
      <c r="EQ29">
        <v>0.05</v>
      </c>
      <c r="ER29">
        <v>0.35133130000000001</v>
      </c>
      <c r="ES29">
        <v>0.69771581988742903</v>
      </c>
      <c r="ET29">
        <v>7.6575337964060006E-2</v>
      </c>
      <c r="EU29">
        <v>0</v>
      </c>
      <c r="EV29">
        <v>1.32680775</v>
      </c>
      <c r="EW29">
        <v>-0.37241347091932497</v>
      </c>
      <c r="EX29">
        <v>3.5873797296041898E-2</v>
      </c>
      <c r="EY29">
        <v>1</v>
      </c>
      <c r="EZ29">
        <v>1</v>
      </c>
      <c r="FA29">
        <v>2</v>
      </c>
      <c r="FB29" t="s">
        <v>374</v>
      </c>
      <c r="FC29">
        <v>2.9373300000000002</v>
      </c>
      <c r="FD29">
        <v>2.8853</v>
      </c>
      <c r="FE29">
        <v>9.3751200000000007E-2</v>
      </c>
      <c r="FF29">
        <v>0.100059</v>
      </c>
      <c r="FG29">
        <v>8.4163100000000005E-2</v>
      </c>
      <c r="FH29">
        <v>8.2878900000000005E-2</v>
      </c>
      <c r="FI29">
        <v>29212.3</v>
      </c>
      <c r="FJ29">
        <v>29486.400000000001</v>
      </c>
      <c r="FK29">
        <v>29844.9</v>
      </c>
      <c r="FL29">
        <v>29874</v>
      </c>
      <c r="FM29">
        <v>36423.300000000003</v>
      </c>
      <c r="FN29">
        <v>35010.9</v>
      </c>
      <c r="FO29">
        <v>43218.9</v>
      </c>
      <c r="FP29">
        <v>40965.199999999997</v>
      </c>
      <c r="FQ29">
        <v>2.0771299999999999</v>
      </c>
      <c r="FR29">
        <v>2.0683799999999999</v>
      </c>
      <c r="FS29">
        <v>1.4603100000000001E-2</v>
      </c>
      <c r="FT29">
        <v>0</v>
      </c>
      <c r="FU29">
        <v>22.7608</v>
      </c>
      <c r="FV29">
        <v>999.9</v>
      </c>
      <c r="FW29">
        <v>35.667000000000002</v>
      </c>
      <c r="FX29">
        <v>29.114000000000001</v>
      </c>
      <c r="FY29">
        <v>14.233000000000001</v>
      </c>
      <c r="FZ29">
        <v>63.434100000000001</v>
      </c>
      <c r="GA29">
        <v>35.897399999999998</v>
      </c>
      <c r="GB29">
        <v>1</v>
      </c>
      <c r="GC29">
        <v>-0.102271</v>
      </c>
      <c r="GD29">
        <v>1.1820299999999999</v>
      </c>
      <c r="GE29">
        <v>20.266999999999999</v>
      </c>
      <c r="GF29">
        <v>5.2493400000000001</v>
      </c>
      <c r="GG29">
        <v>12.039899999999999</v>
      </c>
      <c r="GH29">
        <v>5.0253500000000004</v>
      </c>
      <c r="GI29">
        <v>3.3010000000000002</v>
      </c>
      <c r="GJ29">
        <v>999.9</v>
      </c>
      <c r="GK29">
        <v>9999</v>
      </c>
      <c r="GL29">
        <v>9999</v>
      </c>
      <c r="GM29">
        <v>9999</v>
      </c>
      <c r="GN29">
        <v>1.8778999999999999</v>
      </c>
      <c r="GO29">
        <v>1.87957</v>
      </c>
      <c r="GP29">
        <v>1.8784400000000001</v>
      </c>
      <c r="GQ29">
        <v>1.87896</v>
      </c>
      <c r="GR29">
        <v>1.8804399999999999</v>
      </c>
      <c r="GS29">
        <v>1.8749800000000001</v>
      </c>
      <c r="GT29">
        <v>1.88202</v>
      </c>
      <c r="GU29">
        <v>1.8768400000000001</v>
      </c>
      <c r="GV29">
        <v>0</v>
      </c>
      <c r="GW29">
        <v>0</v>
      </c>
      <c r="GX29">
        <v>0</v>
      </c>
      <c r="GY29">
        <v>0</v>
      </c>
      <c r="GZ29" t="s">
        <v>375</v>
      </c>
      <c r="HA29" t="s">
        <v>376</v>
      </c>
      <c r="HB29" t="s">
        <v>377</v>
      </c>
      <c r="HC29" t="s">
        <v>377</v>
      </c>
      <c r="HD29" t="s">
        <v>377</v>
      </c>
      <c r="HE29" t="s">
        <v>377</v>
      </c>
      <c r="HF29">
        <v>0</v>
      </c>
      <c r="HG29">
        <v>100</v>
      </c>
      <c r="HH29">
        <v>100</v>
      </c>
      <c r="HI29">
        <v>33.466999999999999</v>
      </c>
      <c r="HJ29">
        <v>1.2437</v>
      </c>
      <c r="HK29">
        <v>33.466904761904701</v>
      </c>
      <c r="HL29">
        <v>0</v>
      </c>
      <c r="HM29">
        <v>0</v>
      </c>
      <c r="HN29">
        <v>0</v>
      </c>
      <c r="HO29">
        <v>1.2437100000000001</v>
      </c>
      <c r="HP29">
        <v>0</v>
      </c>
      <c r="HQ29">
        <v>0</v>
      </c>
      <c r="HR29">
        <v>0</v>
      </c>
      <c r="HS29">
        <v>-1</v>
      </c>
      <c r="HT29">
        <v>-1</v>
      </c>
      <c r="HU29">
        <v>-1</v>
      </c>
      <c r="HV29">
        <v>-1</v>
      </c>
      <c r="HW29">
        <v>1.2</v>
      </c>
      <c r="HX29">
        <v>1.1000000000000001</v>
      </c>
      <c r="HY29">
        <v>2</v>
      </c>
      <c r="HZ29">
        <v>478.94799999999998</v>
      </c>
      <c r="IA29">
        <v>527.02700000000004</v>
      </c>
      <c r="IB29">
        <v>21.8307</v>
      </c>
      <c r="IC29">
        <v>25.976900000000001</v>
      </c>
      <c r="ID29">
        <v>30.0001</v>
      </c>
      <c r="IE29">
        <v>26.003900000000002</v>
      </c>
      <c r="IF29">
        <v>25.986999999999998</v>
      </c>
      <c r="IG29">
        <v>18.6113</v>
      </c>
      <c r="IH29">
        <v>100</v>
      </c>
      <c r="II29">
        <v>3.8409200000000001</v>
      </c>
      <c r="IJ29">
        <v>21.831199999999999</v>
      </c>
      <c r="IK29">
        <v>400</v>
      </c>
      <c r="IL29">
        <v>7.20242</v>
      </c>
      <c r="IM29">
        <v>101.139</v>
      </c>
      <c r="IN29">
        <v>111.54600000000001</v>
      </c>
    </row>
    <row r="30" spans="1:248" x14ac:dyDescent="0.35">
      <c r="A30">
        <v>13</v>
      </c>
      <c r="B30">
        <v>1599843422</v>
      </c>
      <c r="C30">
        <v>6654</v>
      </c>
      <c r="D30" t="s">
        <v>433</v>
      </c>
      <c r="E30" t="s">
        <v>434</v>
      </c>
      <c r="F30">
        <v>1599843422</v>
      </c>
      <c r="G30">
        <f t="shared" si="0"/>
        <v>3.3349708174237603E-4</v>
      </c>
      <c r="H30">
        <f t="shared" si="1"/>
        <v>-0.81706076451443677</v>
      </c>
      <c r="I30">
        <f t="shared" si="2"/>
        <v>400.80500000000001</v>
      </c>
      <c r="J30">
        <f t="shared" si="3"/>
        <v>440.10405812269858</v>
      </c>
      <c r="K30">
        <f t="shared" si="4"/>
        <v>44.725546299955461</v>
      </c>
      <c r="L30">
        <f t="shared" si="5"/>
        <v>40.731782072675003</v>
      </c>
      <c r="M30">
        <f t="shared" si="6"/>
        <v>2.7679307064507122E-2</v>
      </c>
      <c r="N30">
        <f t="shared" si="7"/>
        <v>2.9535450858393748</v>
      </c>
      <c r="O30">
        <f t="shared" si="8"/>
        <v>2.7536002566993796E-2</v>
      </c>
      <c r="P30">
        <f t="shared" si="9"/>
        <v>1.7222814957902937E-2</v>
      </c>
      <c r="Q30">
        <f t="shared" si="10"/>
        <v>1.5950760943367377E-5</v>
      </c>
      <c r="R30">
        <f t="shared" si="11"/>
        <v>23.225311619604991</v>
      </c>
      <c r="S30">
        <f t="shared" si="12"/>
        <v>22.9985</v>
      </c>
      <c r="T30">
        <f t="shared" si="13"/>
        <v>2.8194657343319944</v>
      </c>
      <c r="U30">
        <f t="shared" si="14"/>
        <v>56.224118573525637</v>
      </c>
      <c r="V30">
        <f t="shared" si="15"/>
        <v>1.615511266708</v>
      </c>
      <c r="W30">
        <f t="shared" si="16"/>
        <v>2.8733420953418003</v>
      </c>
      <c r="X30">
        <f t="shared" si="17"/>
        <v>1.2039544676239944</v>
      </c>
      <c r="Y30">
        <f t="shared" si="18"/>
        <v>-14.707221304838782</v>
      </c>
      <c r="Z30">
        <f t="shared" si="19"/>
        <v>49.855389747279311</v>
      </c>
      <c r="AA30">
        <f t="shared" si="20"/>
        <v>3.5045904072417011</v>
      </c>
      <c r="AB30">
        <f t="shared" si="21"/>
        <v>38.652774800443169</v>
      </c>
      <c r="AC30">
        <v>20</v>
      </c>
      <c r="AD30">
        <v>4</v>
      </c>
      <c r="AE30">
        <f t="shared" si="22"/>
        <v>1</v>
      </c>
      <c r="AF30">
        <f t="shared" si="23"/>
        <v>0</v>
      </c>
      <c r="AG30">
        <f t="shared" si="24"/>
        <v>54272.208616387899</v>
      </c>
      <c r="AH30" t="s">
        <v>435</v>
      </c>
      <c r="AI30">
        <v>10470.4</v>
      </c>
      <c r="AJ30">
        <v>733.60199999999998</v>
      </c>
      <c r="AK30">
        <v>3150.49</v>
      </c>
      <c r="AL30">
        <f t="shared" si="25"/>
        <v>2416.8879999999999</v>
      </c>
      <c r="AM30">
        <f t="shared" si="26"/>
        <v>0.76714669781526046</v>
      </c>
      <c r="AN30">
        <v>-0.81706076451443699</v>
      </c>
      <c r="AO30" t="s">
        <v>373</v>
      </c>
      <c r="AP30" t="s">
        <v>373</v>
      </c>
      <c r="AQ30">
        <v>0</v>
      </c>
      <c r="AR30">
        <v>0</v>
      </c>
      <c r="AS30" t="e">
        <f t="shared" si="27"/>
        <v>#DIV/0!</v>
      </c>
      <c r="AT30">
        <v>0.5</v>
      </c>
      <c r="AU30">
        <f t="shared" si="28"/>
        <v>8.3967579128915986E-4</v>
      </c>
      <c r="AV30">
        <f t="shared" si="29"/>
        <v>-0.81706076451443677</v>
      </c>
      <c r="AW30" t="e">
        <f t="shared" si="30"/>
        <v>#DIV/0!</v>
      </c>
      <c r="AX30" t="e">
        <f t="shared" si="31"/>
        <v>#DIV/0!</v>
      </c>
      <c r="AY30">
        <f t="shared" si="32"/>
        <v>2.6444087971635427E-13</v>
      </c>
      <c r="AZ30" t="e">
        <f t="shared" si="33"/>
        <v>#DIV/0!</v>
      </c>
      <c r="BA30" t="s">
        <v>373</v>
      </c>
      <c r="BB30">
        <v>0</v>
      </c>
      <c r="BC30">
        <f t="shared" si="34"/>
        <v>0</v>
      </c>
      <c r="BD30" t="e">
        <f t="shared" si="35"/>
        <v>#DIV/0!</v>
      </c>
      <c r="BE30">
        <f t="shared" si="36"/>
        <v>1</v>
      </c>
      <c r="BF30">
        <f t="shared" si="37"/>
        <v>0</v>
      </c>
      <c r="BG30">
        <f t="shared" si="38"/>
        <v>1.3035316489634603</v>
      </c>
      <c r="BH30" t="e">
        <f t="shared" si="39"/>
        <v>#DIV/0!</v>
      </c>
      <c r="BI30" t="e">
        <f t="shared" si="40"/>
        <v>#DIV/0!</v>
      </c>
      <c r="BJ30">
        <v>551</v>
      </c>
      <c r="BK30">
        <v>300</v>
      </c>
      <c r="BL30">
        <v>300</v>
      </c>
      <c r="BM30">
        <v>300</v>
      </c>
      <c r="BN30">
        <v>10470.4</v>
      </c>
      <c r="BO30">
        <v>3113.78</v>
      </c>
      <c r="BP30">
        <v>-8.7216900000000007E-3</v>
      </c>
      <c r="BQ30">
        <v>21.59</v>
      </c>
      <c r="BR30" t="s">
        <v>373</v>
      </c>
      <c r="BS30" t="s">
        <v>373</v>
      </c>
      <c r="BT30" t="s">
        <v>373</v>
      </c>
      <c r="BU30" t="s">
        <v>373</v>
      </c>
      <c r="BV30" t="s">
        <v>373</v>
      </c>
      <c r="BW30" t="s">
        <v>373</v>
      </c>
      <c r="BX30" t="s">
        <v>373</v>
      </c>
      <c r="BY30" t="s">
        <v>373</v>
      </c>
      <c r="BZ30" t="s">
        <v>373</v>
      </c>
      <c r="CA30" t="s">
        <v>373</v>
      </c>
      <c r="CB30">
        <f t="shared" si="41"/>
        <v>9.9980699999999995E-3</v>
      </c>
      <c r="CC30">
        <f t="shared" si="42"/>
        <v>8.3967579128915986E-4</v>
      </c>
      <c r="CD30">
        <f t="shared" si="43"/>
        <v>8.398378799999999E-2</v>
      </c>
      <c r="CE30">
        <f t="shared" si="44"/>
        <v>1.8996332999999997E-2</v>
      </c>
      <c r="CF30">
        <v>1599843422</v>
      </c>
      <c r="CG30">
        <v>400.80500000000001</v>
      </c>
      <c r="CH30">
        <v>399.98500000000001</v>
      </c>
      <c r="CI30">
        <v>15.896800000000001</v>
      </c>
      <c r="CJ30">
        <v>15.503</v>
      </c>
      <c r="CK30">
        <v>367.39400000000001</v>
      </c>
      <c r="CL30">
        <v>14.6198</v>
      </c>
      <c r="CM30">
        <v>500.04399999999998</v>
      </c>
      <c r="CN30">
        <v>101.425</v>
      </c>
      <c r="CO30">
        <v>0.199935</v>
      </c>
      <c r="CP30">
        <v>23.311599999999999</v>
      </c>
      <c r="CQ30">
        <v>22.9985</v>
      </c>
      <c r="CR30">
        <v>999.9</v>
      </c>
      <c r="CS30">
        <v>0</v>
      </c>
      <c r="CT30">
        <v>0</v>
      </c>
      <c r="CU30">
        <v>9995</v>
      </c>
      <c r="CV30">
        <v>0</v>
      </c>
      <c r="CW30">
        <v>1.5289399999999999E-3</v>
      </c>
      <c r="CX30">
        <v>0.87524400000000002</v>
      </c>
      <c r="CY30">
        <v>407.322</v>
      </c>
      <c r="CZ30">
        <v>406.28399999999999</v>
      </c>
      <c r="DA30">
        <v>0.36052000000000001</v>
      </c>
      <c r="DB30">
        <v>399.98500000000001</v>
      </c>
      <c r="DC30">
        <v>15.503</v>
      </c>
      <c r="DD30">
        <v>1.6089500000000001</v>
      </c>
      <c r="DE30">
        <v>1.57239</v>
      </c>
      <c r="DF30">
        <v>14.0448</v>
      </c>
      <c r="DG30">
        <v>13.690799999999999</v>
      </c>
      <c r="DH30">
        <v>9.9980699999999995E-3</v>
      </c>
      <c r="DI30">
        <v>0</v>
      </c>
      <c r="DJ30">
        <v>0</v>
      </c>
      <c r="DK30">
        <v>0</v>
      </c>
      <c r="DL30">
        <v>737.05</v>
      </c>
      <c r="DM30">
        <v>9.9980699999999995E-3</v>
      </c>
      <c r="DN30">
        <v>1.75</v>
      </c>
      <c r="DO30">
        <v>-0.6</v>
      </c>
      <c r="DP30">
        <v>34.186999999999998</v>
      </c>
      <c r="DQ30">
        <v>39.75</v>
      </c>
      <c r="DR30">
        <v>37.125</v>
      </c>
      <c r="DS30">
        <v>39.25</v>
      </c>
      <c r="DT30">
        <v>37.061999999999998</v>
      </c>
      <c r="DU30">
        <v>0</v>
      </c>
      <c r="DV30">
        <v>0</v>
      </c>
      <c r="DW30">
        <v>0</v>
      </c>
      <c r="DX30">
        <v>1333.2000000476801</v>
      </c>
      <c r="DY30">
        <v>0</v>
      </c>
      <c r="DZ30">
        <v>733.60199999999998</v>
      </c>
      <c r="EA30">
        <v>-8.58076920271243</v>
      </c>
      <c r="EB30">
        <v>19.403846101871402</v>
      </c>
      <c r="EC30">
        <v>1.802</v>
      </c>
      <c r="ED30">
        <v>15</v>
      </c>
      <c r="EE30">
        <v>1599843439</v>
      </c>
      <c r="EF30" t="s">
        <v>436</v>
      </c>
      <c r="EG30">
        <v>1599843439</v>
      </c>
      <c r="EH30">
        <v>1599843439</v>
      </c>
      <c r="EI30">
        <v>41</v>
      </c>
      <c r="EJ30">
        <v>-5.6000000000000001E-2</v>
      </c>
      <c r="EK30">
        <v>3.4000000000000002E-2</v>
      </c>
      <c r="EL30">
        <v>33.411000000000001</v>
      </c>
      <c r="EM30">
        <v>1.2769999999999999</v>
      </c>
      <c r="EN30">
        <v>400</v>
      </c>
      <c r="EO30">
        <v>15</v>
      </c>
      <c r="EP30">
        <v>0.69</v>
      </c>
      <c r="EQ30">
        <v>0.11</v>
      </c>
      <c r="ER30">
        <v>0.872245775</v>
      </c>
      <c r="ES30">
        <v>5.6256979362097399E-2</v>
      </c>
      <c r="ET30">
        <v>3.8452803135459103E-2</v>
      </c>
      <c r="EU30">
        <v>1</v>
      </c>
      <c r="EV30">
        <v>0.3609366</v>
      </c>
      <c r="EW30">
        <v>-1.06919099437147E-2</v>
      </c>
      <c r="EX30">
        <v>1.37008771252063E-3</v>
      </c>
      <c r="EY30">
        <v>1</v>
      </c>
      <c r="EZ30">
        <v>2</v>
      </c>
      <c r="FA30">
        <v>2</v>
      </c>
      <c r="FB30" t="s">
        <v>383</v>
      </c>
      <c r="FC30">
        <v>2.9374400000000001</v>
      </c>
      <c r="FD30">
        <v>2.8850799999999999</v>
      </c>
      <c r="FE30">
        <v>9.3861899999999998E-2</v>
      </c>
      <c r="FF30">
        <v>0.10009999999999999</v>
      </c>
      <c r="FG30">
        <v>8.3712099999999998E-2</v>
      </c>
      <c r="FH30">
        <v>8.6132200000000006E-2</v>
      </c>
      <c r="FI30">
        <v>29216.2</v>
      </c>
      <c r="FJ30">
        <v>29493.9</v>
      </c>
      <c r="FK30">
        <v>29851.5</v>
      </c>
      <c r="FL30">
        <v>29881.7</v>
      </c>
      <c r="FM30">
        <v>36448.400000000001</v>
      </c>
      <c r="FN30">
        <v>34896.199999999997</v>
      </c>
      <c r="FO30">
        <v>43227.1</v>
      </c>
      <c r="FP30">
        <v>40976.400000000001</v>
      </c>
      <c r="FQ30">
        <v>2.0784500000000001</v>
      </c>
      <c r="FR30">
        <v>2.0704799999999999</v>
      </c>
      <c r="FS30">
        <v>1.5012899999999999E-2</v>
      </c>
      <c r="FT30">
        <v>0</v>
      </c>
      <c r="FU30">
        <v>22.751300000000001</v>
      </c>
      <c r="FV30">
        <v>999.9</v>
      </c>
      <c r="FW30">
        <v>46.142000000000003</v>
      </c>
      <c r="FX30">
        <v>29.114000000000001</v>
      </c>
      <c r="FY30">
        <v>18.417999999999999</v>
      </c>
      <c r="FZ30">
        <v>63.5045</v>
      </c>
      <c r="GA30">
        <v>36.053699999999999</v>
      </c>
      <c r="GB30">
        <v>1</v>
      </c>
      <c r="GC30">
        <v>-0.117449</v>
      </c>
      <c r="GD30">
        <v>0.97516099999999994</v>
      </c>
      <c r="GE30">
        <v>20.269100000000002</v>
      </c>
      <c r="GF30">
        <v>5.2518799999999999</v>
      </c>
      <c r="GG30">
        <v>12.039899999999999</v>
      </c>
      <c r="GH30">
        <v>5.0254500000000002</v>
      </c>
      <c r="GI30">
        <v>3.3010000000000002</v>
      </c>
      <c r="GJ30">
        <v>999.9</v>
      </c>
      <c r="GK30">
        <v>9999</v>
      </c>
      <c r="GL30">
        <v>9999</v>
      </c>
      <c r="GM30">
        <v>9999</v>
      </c>
      <c r="GN30">
        <v>1.8778999999999999</v>
      </c>
      <c r="GO30">
        <v>1.8795500000000001</v>
      </c>
      <c r="GP30">
        <v>1.8783799999999999</v>
      </c>
      <c r="GQ30">
        <v>1.8789100000000001</v>
      </c>
      <c r="GR30">
        <v>1.8803399999999999</v>
      </c>
      <c r="GS30">
        <v>1.8749400000000001</v>
      </c>
      <c r="GT30">
        <v>1.8819999999999999</v>
      </c>
      <c r="GU30">
        <v>1.8768199999999999</v>
      </c>
      <c r="GV30">
        <v>0</v>
      </c>
      <c r="GW30">
        <v>0</v>
      </c>
      <c r="GX30">
        <v>0</v>
      </c>
      <c r="GY30">
        <v>0</v>
      </c>
      <c r="GZ30" t="s">
        <v>375</v>
      </c>
      <c r="HA30" t="s">
        <v>376</v>
      </c>
      <c r="HB30" t="s">
        <v>377</v>
      </c>
      <c r="HC30" t="s">
        <v>377</v>
      </c>
      <c r="HD30" t="s">
        <v>377</v>
      </c>
      <c r="HE30" t="s">
        <v>377</v>
      </c>
      <c r="HF30">
        <v>0</v>
      </c>
      <c r="HG30">
        <v>100</v>
      </c>
      <c r="HH30">
        <v>100</v>
      </c>
      <c r="HI30">
        <v>33.411000000000001</v>
      </c>
      <c r="HJ30">
        <v>1.2769999999999999</v>
      </c>
      <c r="HK30">
        <v>33.466904761904701</v>
      </c>
      <c r="HL30">
        <v>0</v>
      </c>
      <c r="HM30">
        <v>0</v>
      </c>
      <c r="HN30">
        <v>0</v>
      </c>
      <c r="HO30">
        <v>1.2437100000000001</v>
      </c>
      <c r="HP30">
        <v>0</v>
      </c>
      <c r="HQ30">
        <v>0</v>
      </c>
      <c r="HR30">
        <v>0</v>
      </c>
      <c r="HS30">
        <v>-1</v>
      </c>
      <c r="HT30">
        <v>-1</v>
      </c>
      <c r="HU30">
        <v>-1</v>
      </c>
      <c r="HV30">
        <v>-1</v>
      </c>
      <c r="HW30">
        <v>23.4</v>
      </c>
      <c r="HX30">
        <v>23.3</v>
      </c>
      <c r="HY30">
        <v>2</v>
      </c>
      <c r="HZ30">
        <v>478.29</v>
      </c>
      <c r="IA30">
        <v>526.78499999999997</v>
      </c>
      <c r="IB30">
        <v>21.919</v>
      </c>
      <c r="IC30">
        <v>25.802099999999999</v>
      </c>
      <c r="ID30">
        <v>30.0002</v>
      </c>
      <c r="IE30">
        <v>25.8339</v>
      </c>
      <c r="IF30">
        <v>25.817499999999999</v>
      </c>
      <c r="IG30">
        <v>18.5852</v>
      </c>
      <c r="IH30">
        <v>90.039100000000005</v>
      </c>
      <c r="II30">
        <v>43.6248</v>
      </c>
      <c r="IJ30">
        <v>21.9208</v>
      </c>
      <c r="IK30">
        <v>400</v>
      </c>
      <c r="IL30">
        <v>15.4404</v>
      </c>
      <c r="IM30">
        <v>101.15900000000001</v>
      </c>
      <c r="IN30">
        <v>111.57599999999999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/>
  </sheetViews>
  <sheetFormatPr defaultRowHeight="14.5" x14ac:dyDescent="0.35"/>
  <sheetData>
    <row r="1" spans="1:2" x14ac:dyDescent="0.35">
      <c r="A1" t="s">
        <v>0</v>
      </c>
      <c r="B1" t="s">
        <v>1</v>
      </c>
    </row>
    <row r="2" spans="1:2" x14ac:dyDescent="0.35">
      <c r="A2" t="s">
        <v>2</v>
      </c>
      <c r="B2" t="s">
        <v>3</v>
      </c>
    </row>
    <row r="3" spans="1:2" x14ac:dyDescent="0.35">
      <c r="A3" t="s">
        <v>4</v>
      </c>
      <c r="B3" t="s">
        <v>5</v>
      </c>
    </row>
    <row r="4" spans="1:2" x14ac:dyDescent="0.35">
      <c r="A4" t="s">
        <v>6</v>
      </c>
      <c r="B4" t="s">
        <v>7</v>
      </c>
    </row>
    <row r="5" spans="1:2" x14ac:dyDescent="0.35">
      <c r="A5" t="s">
        <v>8</v>
      </c>
      <c r="B5" t="s">
        <v>9</v>
      </c>
    </row>
    <row r="6" spans="1:2" x14ac:dyDescent="0.35">
      <c r="A6" t="s">
        <v>10</v>
      </c>
      <c r="B6" t="s">
        <v>11</v>
      </c>
    </row>
    <row r="7" spans="1:2" x14ac:dyDescent="0.35">
      <c r="A7" t="s">
        <v>12</v>
      </c>
      <c r="B7" t="s">
        <v>13</v>
      </c>
    </row>
    <row r="8" spans="1:2" x14ac:dyDescent="0.35">
      <c r="A8" t="s">
        <v>14</v>
      </c>
      <c r="B8" t="s">
        <v>15</v>
      </c>
    </row>
    <row r="9" spans="1:2" x14ac:dyDescent="0.35">
      <c r="A9" t="s">
        <v>16</v>
      </c>
      <c r="B9" t="s">
        <v>17</v>
      </c>
    </row>
    <row r="10" spans="1:2" x14ac:dyDescent="0.35">
      <c r="A10" t="s">
        <v>18</v>
      </c>
      <c r="B10" t="s">
        <v>19</v>
      </c>
    </row>
    <row r="11" spans="1:2" x14ac:dyDescent="0.35">
      <c r="A11" t="s">
        <v>20</v>
      </c>
      <c r="B11" t="s">
        <v>19</v>
      </c>
    </row>
    <row r="12" spans="1:2" x14ac:dyDescent="0.35">
      <c r="A12" t="s">
        <v>21</v>
      </c>
      <c r="B12" t="s">
        <v>17</v>
      </c>
    </row>
    <row r="13" spans="1:2" x14ac:dyDescent="0.35">
      <c r="A13" t="s">
        <v>22</v>
      </c>
      <c r="B13" t="s">
        <v>11</v>
      </c>
    </row>
    <row r="14" spans="1:2" x14ac:dyDescent="0.35">
      <c r="A14" t="s">
        <v>23</v>
      </c>
      <c r="B14" t="s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Measurements</vt:lpstr>
      <vt:lpstr>Remarks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Stevens</dc:creator>
  <cp:lastModifiedBy>James Stevens</cp:lastModifiedBy>
  <dcterms:created xsi:type="dcterms:W3CDTF">2020-09-11T12:02:12Z</dcterms:created>
  <dcterms:modified xsi:type="dcterms:W3CDTF">2020-09-21T13:55:27Z</dcterms:modified>
</cp:coreProperties>
</file>